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540" windowWidth="15135" windowHeight="8880"/>
  </bookViews>
  <sheets>
    <sheet name="1-sav.(pajamos)" sheetId="75" r:id="rId1"/>
    <sheet name="1-sav. (išlaidos)" sheetId="76" r:id="rId2"/>
    <sheet name=" 2-sav. vykdymo ataskaita" sheetId="71" r:id="rId3"/>
    <sheet name="3-sav. skoliniai įsipareigoj" sheetId="74" r:id="rId4"/>
    <sheet name="4 mokėtinų ir gautin sumų atask" sheetId="72" r:id="rId5"/>
    <sheet name="pajamų plano vykdymas" sheetId="77" r:id="rId6"/>
    <sheet name="pajamų už teikiamas pasl" sheetId="78" r:id="rId7"/>
    <sheet name="pajamų už patalpų nuomą" sheetId="79" r:id="rId8"/>
    <sheet name="išlaidos pagal asignav valdytoj" sheetId="80" r:id="rId9"/>
    <sheet name="išlaidos pagal programas" sheetId="81" r:id="rId10"/>
    <sheet name="struktūra pagal valstybės funkc" sheetId="82" r:id="rId11"/>
    <sheet name="struktūra pagal ekonom paskirst" sheetId="83" r:id="rId12"/>
  </sheets>
  <externalReferences>
    <externalReference r:id="rId13"/>
  </externalReferences>
  <definedNames>
    <definedName name="_xlnm.Print_Titles" localSheetId="2">' 2-sav. vykdymo ataskaita'!$23:$27</definedName>
    <definedName name="_xlnm.Print_Titles" localSheetId="0">'1-sav.(pajamos)'!$22:$25</definedName>
    <definedName name="_xlnm.Print_Titles" localSheetId="3">'3-sav. skoliniai įsipareigoj'!$18:$23</definedName>
    <definedName name="_xlnm.Print_Titles" localSheetId="4">'4 mokėtinų ir gautin sumų atask'!$20:$30</definedName>
  </definedNames>
  <calcPr calcId="145621"/>
</workbook>
</file>

<file path=xl/calcChain.xml><?xml version="1.0" encoding="utf-8"?>
<calcChain xmlns="http://schemas.openxmlformats.org/spreadsheetml/2006/main">
  <c r="L57" i="77" l="1"/>
  <c r="L55" i="77"/>
  <c r="J55" i="77"/>
  <c r="I55" i="77"/>
  <c r="G55" i="77"/>
  <c r="M54" i="77"/>
  <c r="L54" i="77"/>
  <c r="K54" i="77"/>
  <c r="J54" i="77"/>
  <c r="I54" i="77"/>
  <c r="G54" i="77"/>
  <c r="J53" i="77"/>
  <c r="I53" i="77"/>
  <c r="G53" i="77"/>
  <c r="J52" i="77"/>
  <c r="I52" i="77"/>
  <c r="G52" i="77"/>
  <c r="M51" i="77"/>
  <c r="J51" i="77"/>
  <c r="I51" i="77"/>
  <c r="G51" i="77"/>
  <c r="M50" i="77"/>
  <c r="L50" i="77"/>
  <c r="K50" i="77"/>
  <c r="J50" i="77"/>
  <c r="I50" i="77"/>
  <c r="G50" i="77"/>
  <c r="M49" i="77"/>
  <c r="L49" i="77"/>
  <c r="K49" i="77"/>
  <c r="J49" i="77"/>
  <c r="I49" i="77"/>
  <c r="G49" i="77"/>
  <c r="M48" i="77"/>
  <c r="L48" i="77"/>
  <c r="K48" i="77"/>
  <c r="J48" i="77"/>
  <c r="I48" i="77"/>
  <c r="G48" i="77"/>
  <c r="M47" i="77"/>
  <c r="L47" i="77"/>
  <c r="K47" i="77"/>
  <c r="J47" i="77"/>
  <c r="I47" i="77"/>
  <c r="G47" i="77"/>
  <c r="M46" i="77"/>
  <c r="L46" i="77"/>
  <c r="K46" i="77"/>
  <c r="J46" i="77"/>
  <c r="I46" i="77"/>
  <c r="G46" i="77"/>
  <c r="M45" i="77"/>
  <c r="L45" i="77"/>
  <c r="K45" i="77"/>
  <c r="J45" i="77"/>
  <c r="I45" i="77"/>
  <c r="G45" i="77"/>
  <c r="H44" i="77"/>
  <c r="L44" i="77" s="1"/>
  <c r="F44" i="77"/>
  <c r="G44" i="77" s="1"/>
  <c r="E44" i="77"/>
  <c r="D44" i="77"/>
  <c r="L43" i="77"/>
  <c r="J43" i="77"/>
  <c r="I43" i="77"/>
  <c r="G43" i="77"/>
  <c r="M42" i="77"/>
  <c r="J42" i="77"/>
  <c r="I42" i="77"/>
  <c r="G42" i="77"/>
  <c r="M41" i="77"/>
  <c r="L41" i="77"/>
  <c r="K41" i="77"/>
  <c r="J41" i="77"/>
  <c r="I41" i="77"/>
  <c r="G41" i="77"/>
  <c r="M40" i="77"/>
  <c r="L40" i="77"/>
  <c r="K40" i="77"/>
  <c r="J40" i="77"/>
  <c r="I40" i="77"/>
  <c r="G40" i="77"/>
  <c r="M39" i="77"/>
  <c r="L39" i="77"/>
  <c r="K39" i="77"/>
  <c r="J39" i="77"/>
  <c r="I39" i="77"/>
  <c r="G39" i="77"/>
  <c r="M38" i="77"/>
  <c r="L38" i="77"/>
  <c r="K38" i="77"/>
  <c r="J38" i="77"/>
  <c r="I38" i="77"/>
  <c r="G38" i="77"/>
  <c r="H37" i="77"/>
  <c r="J37" i="77" s="1"/>
  <c r="F37" i="77"/>
  <c r="G37" i="77" s="1"/>
  <c r="E37" i="77"/>
  <c r="D37" i="77"/>
  <c r="M36" i="77"/>
  <c r="L36" i="77"/>
  <c r="K36" i="77"/>
  <c r="J36" i="77"/>
  <c r="I36" i="77"/>
  <c r="G36" i="77"/>
  <c r="L35" i="77"/>
  <c r="K35" i="77"/>
  <c r="J35" i="77"/>
  <c r="I35" i="77"/>
  <c r="G35" i="77"/>
  <c r="L34" i="77"/>
  <c r="K34" i="77"/>
  <c r="J34" i="77"/>
  <c r="I34" i="77"/>
  <c r="G34" i="77"/>
  <c r="M33" i="77"/>
  <c r="L33" i="77"/>
  <c r="K33" i="77"/>
  <c r="J33" i="77"/>
  <c r="I33" i="77"/>
  <c r="G33" i="77"/>
  <c r="H32" i="77"/>
  <c r="J32" i="77" s="1"/>
  <c r="F32" i="77"/>
  <c r="G32" i="77" s="1"/>
  <c r="E32" i="77"/>
  <c r="D32" i="77"/>
  <c r="H31" i="77"/>
  <c r="L31" i="77" s="1"/>
  <c r="F31" i="77"/>
  <c r="G31" i="77" s="1"/>
  <c r="E31" i="77"/>
  <c r="D31" i="77"/>
  <c r="L30" i="77"/>
  <c r="J30" i="77"/>
  <c r="I30" i="77"/>
  <c r="G30" i="77"/>
  <c r="L29" i="77"/>
  <c r="J29" i="77"/>
  <c r="I29" i="77"/>
  <c r="G29" i="77"/>
  <c r="L28" i="77"/>
  <c r="J28" i="77"/>
  <c r="I28" i="77"/>
  <c r="G28" i="77"/>
  <c r="M27" i="77"/>
  <c r="F27" i="77"/>
  <c r="G27" i="77" s="1"/>
  <c r="E27" i="77"/>
  <c r="I27" i="77" s="1"/>
  <c r="L26" i="77"/>
  <c r="K26" i="77"/>
  <c r="J26" i="77"/>
  <c r="I26" i="77"/>
  <c r="G26" i="77"/>
  <c r="J24" i="77"/>
  <c r="I24" i="77"/>
  <c r="G24" i="77"/>
  <c r="L23" i="77"/>
  <c r="J23" i="77"/>
  <c r="I23" i="77"/>
  <c r="G23" i="77"/>
  <c r="L22" i="77"/>
  <c r="K22" i="77"/>
  <c r="J22" i="77"/>
  <c r="I22" i="77"/>
  <c r="G22" i="77"/>
  <c r="M21" i="77"/>
  <c r="L21" i="77"/>
  <c r="K21" i="77"/>
  <c r="J21" i="77"/>
  <c r="I21" i="77"/>
  <c r="G21" i="77"/>
  <c r="M20" i="77"/>
  <c r="L20" i="77"/>
  <c r="K20" i="77"/>
  <c r="J20" i="77"/>
  <c r="I20" i="77"/>
  <c r="G20" i="77"/>
  <c r="M19" i="77"/>
  <c r="L19" i="77"/>
  <c r="K19" i="77"/>
  <c r="J19" i="77"/>
  <c r="I19" i="77"/>
  <c r="G19" i="77"/>
  <c r="M18" i="77"/>
  <c r="L18" i="77"/>
  <c r="K18" i="77"/>
  <c r="J18" i="77"/>
  <c r="I18" i="77"/>
  <c r="G18" i="77"/>
  <c r="M17" i="77"/>
  <c r="L17" i="77"/>
  <c r="K17" i="77"/>
  <c r="J17" i="77"/>
  <c r="I17" i="77"/>
  <c r="G17" i="77"/>
  <c r="H16" i="77"/>
  <c r="L16" i="77" s="1"/>
  <c r="F16" i="77"/>
  <c r="G16" i="77" s="1"/>
  <c r="E16" i="77"/>
  <c r="E15" i="77" s="1"/>
  <c r="E14" i="77" s="1"/>
  <c r="D16" i="77"/>
  <c r="D15" i="77" s="1"/>
  <c r="D14" i="77" s="1"/>
  <c r="H15" i="77"/>
  <c r="M15" i="77" s="1"/>
  <c r="F15" i="77"/>
  <c r="J15" i="77" s="1"/>
  <c r="H14" i="77"/>
  <c r="M13" i="77"/>
  <c r="L13" i="77"/>
  <c r="K13" i="77"/>
  <c r="J13" i="77"/>
  <c r="I13" i="77"/>
  <c r="G13" i="77"/>
  <c r="H12" i="77"/>
  <c r="L12" i="77" s="1"/>
  <c r="F12" i="77"/>
  <c r="G12" i="77" s="1"/>
  <c r="E12" i="77"/>
  <c r="D12" i="77"/>
  <c r="M11" i="77"/>
  <c r="L11" i="77"/>
  <c r="K11" i="77"/>
  <c r="J11" i="77"/>
  <c r="I11" i="77"/>
  <c r="G11" i="77"/>
  <c r="M10" i="77"/>
  <c r="L10" i="77"/>
  <c r="K10" i="77"/>
  <c r="J10" i="77"/>
  <c r="I10" i="77"/>
  <c r="G10" i="77"/>
  <c r="M9" i="77"/>
  <c r="L9" i="77"/>
  <c r="K9" i="77"/>
  <c r="J9" i="77"/>
  <c r="I9" i="77"/>
  <c r="G9" i="77"/>
  <c r="H8" i="77"/>
  <c r="L8" i="77" s="1"/>
  <c r="F8" i="77"/>
  <c r="G8" i="77" s="1"/>
  <c r="E8" i="77"/>
  <c r="D8" i="77"/>
  <c r="M7" i="77"/>
  <c r="L7" i="77"/>
  <c r="K7" i="77"/>
  <c r="J7" i="77"/>
  <c r="I7" i="77"/>
  <c r="G7" i="77"/>
  <c r="H6" i="77"/>
  <c r="K6" i="77" s="1"/>
  <c r="F6" i="77"/>
  <c r="E6" i="77"/>
  <c r="D6" i="77"/>
  <c r="D56" i="77" s="1"/>
  <c r="E56" i="77" l="1"/>
  <c r="I6" i="77"/>
  <c r="M6" i="77"/>
  <c r="I8" i="77"/>
  <c r="M8" i="77"/>
  <c r="I12" i="77"/>
  <c r="M12" i="77"/>
  <c r="I14" i="77"/>
  <c r="M14" i="77"/>
  <c r="G15" i="77"/>
  <c r="K15" i="77"/>
  <c r="I16" i="77"/>
  <c r="M16" i="77"/>
  <c r="J27" i="77"/>
  <c r="I31" i="77"/>
  <c r="M31" i="77"/>
  <c r="K32" i="77"/>
  <c r="K37" i="77"/>
  <c r="I44" i="77"/>
  <c r="M44" i="77"/>
  <c r="J6" i="77"/>
  <c r="J8" i="77"/>
  <c r="J12" i="77"/>
  <c r="F14" i="77"/>
  <c r="G14" i="77" s="1"/>
  <c r="L15" i="77"/>
  <c r="J16" i="77"/>
  <c r="L27" i="77"/>
  <c r="J31" i="77"/>
  <c r="L32" i="77"/>
  <c r="L37" i="77"/>
  <c r="J44" i="77"/>
  <c r="H56" i="77"/>
  <c r="L6" i="77"/>
  <c r="G6" i="77"/>
  <c r="K8" i="77"/>
  <c r="K12" i="77"/>
  <c r="K14" i="77"/>
  <c r="I15" i="77"/>
  <c r="K16" i="77"/>
  <c r="K31" i="77"/>
  <c r="I32" i="77"/>
  <c r="M32" i="77"/>
  <c r="I37" i="77"/>
  <c r="M37" i="77"/>
  <c r="K44" i="77"/>
  <c r="J38" i="83"/>
  <c r="I38" i="83"/>
  <c r="J37" i="83"/>
  <c r="I37" i="83"/>
  <c r="J36" i="83"/>
  <c r="I36" i="83"/>
  <c r="J35" i="83"/>
  <c r="I35" i="83"/>
  <c r="J34" i="83"/>
  <c r="I34" i="83"/>
  <c r="J33" i="83"/>
  <c r="I33" i="83"/>
  <c r="G32" i="83"/>
  <c r="J32" i="83" s="1"/>
  <c r="E32" i="83"/>
  <c r="C32" i="83"/>
  <c r="C39" i="83" s="1"/>
  <c r="J31" i="83"/>
  <c r="I31" i="83"/>
  <c r="J30" i="83"/>
  <c r="I30" i="83"/>
  <c r="J29" i="83"/>
  <c r="I29" i="83"/>
  <c r="J28" i="83"/>
  <c r="I28" i="83"/>
  <c r="J27" i="83"/>
  <c r="I27" i="83"/>
  <c r="I26" i="83"/>
  <c r="I25" i="83"/>
  <c r="I24" i="83"/>
  <c r="J23" i="83"/>
  <c r="I23" i="83"/>
  <c r="J22" i="83"/>
  <c r="I22" i="83"/>
  <c r="J21" i="83"/>
  <c r="I21" i="83"/>
  <c r="J20" i="83"/>
  <c r="I20" i="83"/>
  <c r="J19" i="83"/>
  <c r="I19" i="83"/>
  <c r="J18" i="83"/>
  <c r="I18" i="83"/>
  <c r="J17" i="83"/>
  <c r="I17" i="83"/>
  <c r="J16" i="83"/>
  <c r="I16" i="83"/>
  <c r="J15" i="83"/>
  <c r="I15" i="83"/>
  <c r="J14" i="83"/>
  <c r="I14" i="83"/>
  <c r="J13" i="83"/>
  <c r="I13" i="83"/>
  <c r="J12" i="83"/>
  <c r="I12" i="83"/>
  <c r="J11" i="83"/>
  <c r="I11" i="83"/>
  <c r="G10" i="83"/>
  <c r="J10" i="83" s="1"/>
  <c r="E10" i="83"/>
  <c r="E39" i="83" s="1"/>
  <c r="C10" i="83"/>
  <c r="J9" i="83"/>
  <c r="I9" i="83"/>
  <c r="J8" i="83"/>
  <c r="I8" i="83"/>
  <c r="G56" i="77" l="1"/>
  <c r="I56" i="77"/>
  <c r="F56" i="77"/>
  <c r="L56" i="77" s="1"/>
  <c r="M56" i="77"/>
  <c r="K56" i="77"/>
  <c r="J14" i="77"/>
  <c r="J56" i="77"/>
  <c r="L14" i="77"/>
  <c r="D38" i="83"/>
  <c r="D11" i="83"/>
  <c r="D9" i="83"/>
  <c r="D23" i="83"/>
  <c r="D8" i="83"/>
  <c r="D19" i="83"/>
  <c r="D34" i="83"/>
  <c r="D31" i="83"/>
  <c r="D15" i="83"/>
  <c r="F39" i="83"/>
  <c r="F37" i="83"/>
  <c r="F29" i="83"/>
  <c r="F21" i="83"/>
  <c r="F17" i="83"/>
  <c r="F13" i="83"/>
  <c r="F10" i="83"/>
  <c r="F14" i="83"/>
  <c r="F36" i="83"/>
  <c r="F28" i="83"/>
  <c r="F20" i="83"/>
  <c r="F16" i="83"/>
  <c r="F12" i="83"/>
  <c r="F30" i="83"/>
  <c r="F22" i="83"/>
  <c r="F34" i="83"/>
  <c r="F31" i="83"/>
  <c r="F23" i="83"/>
  <c r="F19" i="83"/>
  <c r="F15" i="83"/>
  <c r="F11" i="83"/>
  <c r="F9" i="83"/>
  <c r="F38" i="83"/>
  <c r="F33" i="83"/>
  <c r="F18" i="83"/>
  <c r="G39" i="83"/>
  <c r="D12" i="83"/>
  <c r="D16" i="83"/>
  <c r="D20" i="83"/>
  <c r="D28" i="83"/>
  <c r="I32" i="83"/>
  <c r="D35" i="83"/>
  <c r="D36" i="83"/>
  <c r="D39" i="83"/>
  <c r="I10" i="83"/>
  <c r="D13" i="83"/>
  <c r="D17" i="83"/>
  <c r="D21" i="83"/>
  <c r="D29" i="83"/>
  <c r="D37" i="83"/>
  <c r="D14" i="83"/>
  <c r="D18" i="83"/>
  <c r="D22" i="83"/>
  <c r="D30" i="83"/>
  <c r="D33" i="83"/>
  <c r="J39" i="83" l="1"/>
  <c r="H36" i="83"/>
  <c r="H28" i="83"/>
  <c r="H20" i="83"/>
  <c r="H16" i="83"/>
  <c r="H12" i="83"/>
  <c r="H29" i="83"/>
  <c r="H26" i="83"/>
  <c r="I39" i="83"/>
  <c r="H35" i="83"/>
  <c r="H34" i="83"/>
  <c r="H31" i="83"/>
  <c r="H27" i="83"/>
  <c r="H25" i="83"/>
  <c r="H23" i="83"/>
  <c r="H19" i="83"/>
  <c r="H15" i="83"/>
  <c r="H11" i="83"/>
  <c r="H9" i="83"/>
  <c r="H21" i="83"/>
  <c r="H17" i="83"/>
  <c r="H39" i="83"/>
  <c r="H38" i="83"/>
  <c r="H33" i="83"/>
  <c r="H30" i="83"/>
  <c r="H22" i="83"/>
  <c r="H18" i="83"/>
  <c r="H14" i="83"/>
  <c r="H8" i="83"/>
  <c r="H37" i="83"/>
  <c r="H32" i="83"/>
  <c r="H13" i="83"/>
  <c r="H10" i="83"/>
  <c r="F21" i="82" l="1"/>
  <c r="H21" i="82" s="1"/>
  <c r="D21" i="82"/>
  <c r="E20" i="82" s="1"/>
  <c r="B21" i="82"/>
  <c r="C21" i="82" s="1"/>
  <c r="I20" i="82"/>
  <c r="H20" i="82"/>
  <c r="C20" i="82"/>
  <c r="I19" i="82"/>
  <c r="H19" i="82"/>
  <c r="C19" i="82"/>
  <c r="I18" i="82"/>
  <c r="H18" i="82"/>
  <c r="E18" i="82"/>
  <c r="C18" i="82"/>
  <c r="I17" i="82"/>
  <c r="H17" i="82"/>
  <c r="G17" i="82"/>
  <c r="E17" i="82"/>
  <c r="I16" i="82"/>
  <c r="H16" i="82"/>
  <c r="G16" i="82"/>
  <c r="E16" i="82"/>
  <c r="C16" i="82"/>
  <c r="I15" i="82"/>
  <c r="H15" i="82"/>
  <c r="G15" i="82"/>
  <c r="C15" i="82"/>
  <c r="I14" i="82"/>
  <c r="H14" i="82"/>
  <c r="G14" i="82"/>
  <c r="E14" i="82"/>
  <c r="C14" i="82"/>
  <c r="I13" i="82"/>
  <c r="H13" i="82"/>
  <c r="G13" i="82"/>
  <c r="E13" i="82"/>
  <c r="C13" i="82"/>
  <c r="I12" i="82"/>
  <c r="H12" i="82"/>
  <c r="G12" i="82"/>
  <c r="E12" i="82"/>
  <c r="C12" i="82"/>
  <c r="I11" i="82"/>
  <c r="H11" i="82"/>
  <c r="G11" i="82"/>
  <c r="E11" i="82"/>
  <c r="I10" i="82"/>
  <c r="H10" i="82"/>
  <c r="G10" i="82"/>
  <c r="E10" i="82"/>
  <c r="C10" i="82"/>
  <c r="I9" i="82"/>
  <c r="H9" i="82"/>
  <c r="G9" i="82"/>
  <c r="E9" i="82"/>
  <c r="C9" i="82"/>
  <c r="K110" i="81"/>
  <c r="P110" i="81" s="1"/>
  <c r="G110" i="81"/>
  <c r="C110" i="81"/>
  <c r="K109" i="81"/>
  <c r="P109" i="81" s="1"/>
  <c r="G109" i="81"/>
  <c r="C109" i="81"/>
  <c r="K108" i="81"/>
  <c r="G108" i="81"/>
  <c r="C108" i="81"/>
  <c r="K107" i="81"/>
  <c r="G107" i="81"/>
  <c r="C107" i="81"/>
  <c r="N105" i="81"/>
  <c r="M105" i="81"/>
  <c r="L105" i="81"/>
  <c r="K105" i="81" s="1"/>
  <c r="J105" i="81"/>
  <c r="I105" i="81"/>
  <c r="H105" i="81"/>
  <c r="G105" i="81" s="1"/>
  <c r="F105" i="81"/>
  <c r="E105" i="81"/>
  <c r="D105" i="81"/>
  <c r="C105" i="81" s="1"/>
  <c r="K104" i="81"/>
  <c r="P104" i="81" s="1"/>
  <c r="G104" i="81"/>
  <c r="C104" i="81"/>
  <c r="K103" i="81"/>
  <c r="O103" i="81" s="1"/>
  <c r="G103" i="81"/>
  <c r="C103" i="81"/>
  <c r="K102" i="81"/>
  <c r="G102" i="81"/>
  <c r="C102" i="81"/>
  <c r="N99" i="81"/>
  <c r="M99" i="81"/>
  <c r="L99" i="81"/>
  <c r="K99" i="81" s="1"/>
  <c r="O99" i="81" s="1"/>
  <c r="J99" i="81"/>
  <c r="I99" i="81"/>
  <c r="H99" i="81"/>
  <c r="G99" i="81" s="1"/>
  <c r="F99" i="81"/>
  <c r="E99" i="81"/>
  <c r="D99" i="81"/>
  <c r="C99" i="81" s="1"/>
  <c r="K98" i="81"/>
  <c r="O98" i="81" s="1"/>
  <c r="G98" i="81"/>
  <c r="P98" i="81" s="1"/>
  <c r="C98" i="81"/>
  <c r="K97" i="81"/>
  <c r="P97" i="81" s="1"/>
  <c r="G97" i="81"/>
  <c r="C97" i="81"/>
  <c r="N94" i="81"/>
  <c r="M94" i="81"/>
  <c r="L94" i="81"/>
  <c r="K94" i="81" s="1"/>
  <c r="O94" i="81" s="1"/>
  <c r="J94" i="81"/>
  <c r="I94" i="81"/>
  <c r="H94" i="81"/>
  <c r="G94" i="81" s="1"/>
  <c r="F94" i="81"/>
  <c r="E94" i="81"/>
  <c r="D94" i="81"/>
  <c r="C94" i="81" s="1"/>
  <c r="K93" i="81"/>
  <c r="P93" i="81" s="1"/>
  <c r="G93" i="81"/>
  <c r="C93" i="81"/>
  <c r="K92" i="81"/>
  <c r="G92" i="81"/>
  <c r="C92" i="81"/>
  <c r="K91" i="81"/>
  <c r="G91" i="81"/>
  <c r="C91" i="81"/>
  <c r="K90" i="81"/>
  <c r="G90" i="81"/>
  <c r="C90" i="81"/>
  <c r="K89" i="81"/>
  <c r="G89" i="81"/>
  <c r="C89" i="81"/>
  <c r="K88" i="81"/>
  <c r="G88" i="81"/>
  <c r="C88" i="81"/>
  <c r="K87" i="81"/>
  <c r="G87" i="81"/>
  <c r="C87" i="81"/>
  <c r="O87" i="81" s="1"/>
  <c r="K86" i="81"/>
  <c r="G86" i="81"/>
  <c r="C86" i="81"/>
  <c r="K85" i="81"/>
  <c r="G85" i="81"/>
  <c r="C85" i="81"/>
  <c r="K84" i="81"/>
  <c r="O84" i="81" s="1"/>
  <c r="G84" i="81"/>
  <c r="C84" i="81"/>
  <c r="N81" i="81"/>
  <c r="M81" i="81"/>
  <c r="L81" i="81"/>
  <c r="K81" i="81" s="1"/>
  <c r="J81" i="81"/>
  <c r="I81" i="81"/>
  <c r="H81" i="81"/>
  <c r="G81" i="81" s="1"/>
  <c r="F81" i="81"/>
  <c r="E81" i="81"/>
  <c r="D81" i="81"/>
  <c r="K80" i="81"/>
  <c r="O80" i="81" s="1"/>
  <c r="G80" i="81"/>
  <c r="C80" i="81"/>
  <c r="N77" i="81"/>
  <c r="M77" i="81"/>
  <c r="L77" i="81"/>
  <c r="K77" i="81" s="1"/>
  <c r="P77" i="81" s="1"/>
  <c r="J77" i="81"/>
  <c r="I77" i="81"/>
  <c r="H77" i="81"/>
  <c r="G77" i="81" s="1"/>
  <c r="F77" i="81"/>
  <c r="E77" i="81"/>
  <c r="D77" i="81"/>
  <c r="C77" i="81" s="1"/>
  <c r="K76" i="81"/>
  <c r="G76" i="81"/>
  <c r="C76" i="81"/>
  <c r="K75" i="81"/>
  <c r="O75" i="81" s="1"/>
  <c r="G75" i="81"/>
  <c r="C75" i="81"/>
  <c r="K74" i="81"/>
  <c r="P74" i="81" s="1"/>
  <c r="G74" i="81"/>
  <c r="C74" i="81"/>
  <c r="K73" i="81"/>
  <c r="G73" i="81"/>
  <c r="C73" i="81"/>
  <c r="K72" i="81"/>
  <c r="G72" i="81"/>
  <c r="C72" i="81"/>
  <c r="K71" i="81"/>
  <c r="G71" i="81"/>
  <c r="C71" i="81"/>
  <c r="N68" i="81"/>
  <c r="M68" i="81"/>
  <c r="L68" i="81"/>
  <c r="K68" i="81" s="1"/>
  <c r="J68" i="81"/>
  <c r="I68" i="81"/>
  <c r="H68" i="81"/>
  <c r="G68" i="81" s="1"/>
  <c r="F68" i="81"/>
  <c r="E68" i="81"/>
  <c r="D68" i="81"/>
  <c r="C68" i="81" s="1"/>
  <c r="K67" i="81"/>
  <c r="G67" i="81"/>
  <c r="C67" i="81"/>
  <c r="K66" i="81"/>
  <c r="G66" i="81"/>
  <c r="C66" i="81"/>
  <c r="N63" i="81"/>
  <c r="M63" i="81"/>
  <c r="L63" i="81"/>
  <c r="K63" i="81"/>
  <c r="J63" i="81"/>
  <c r="I63" i="81"/>
  <c r="H63" i="81"/>
  <c r="G63" i="81"/>
  <c r="F63" i="81"/>
  <c r="E63" i="81"/>
  <c r="D63" i="81"/>
  <c r="C63" i="81"/>
  <c r="K62" i="81"/>
  <c r="O62" i="81" s="1"/>
  <c r="G62" i="81"/>
  <c r="C62" i="81"/>
  <c r="K61" i="81"/>
  <c r="G61" i="81"/>
  <c r="C61" i="81"/>
  <c r="K60" i="81"/>
  <c r="G60" i="81"/>
  <c r="C60" i="81"/>
  <c r="N57" i="81"/>
  <c r="M57" i="81"/>
  <c r="L57" i="81"/>
  <c r="K57" i="81" s="1"/>
  <c r="J57" i="81"/>
  <c r="I57" i="81"/>
  <c r="H57" i="81"/>
  <c r="G57" i="81" s="1"/>
  <c r="F57" i="81"/>
  <c r="E57" i="81"/>
  <c r="D57" i="81"/>
  <c r="C57" i="81" s="1"/>
  <c r="K56" i="81"/>
  <c r="P56" i="81" s="1"/>
  <c r="G56" i="81"/>
  <c r="C56" i="81"/>
  <c r="P55" i="81"/>
  <c r="K55" i="81"/>
  <c r="G55" i="81"/>
  <c r="C55" i="81"/>
  <c r="O55" i="81" s="1"/>
  <c r="K54" i="81"/>
  <c r="O54" i="81" s="1"/>
  <c r="G54" i="81"/>
  <c r="C54" i="81"/>
  <c r="K53" i="81"/>
  <c r="P53" i="81" s="1"/>
  <c r="G53" i="81"/>
  <c r="C53" i="81"/>
  <c r="N50" i="81"/>
  <c r="N111" i="81" s="1"/>
  <c r="M50" i="81"/>
  <c r="M111" i="81" s="1"/>
  <c r="L50" i="81"/>
  <c r="L111" i="81" s="1"/>
  <c r="J50" i="81"/>
  <c r="J111" i="81" s="1"/>
  <c r="I50" i="81"/>
  <c r="I111" i="81" s="1"/>
  <c r="H50" i="81"/>
  <c r="H111" i="81" s="1"/>
  <c r="F50" i="81"/>
  <c r="F111" i="81" s="1"/>
  <c r="E50" i="81"/>
  <c r="E111" i="81" s="1"/>
  <c r="D50" i="81"/>
  <c r="D111" i="81" s="1"/>
  <c r="K49" i="81"/>
  <c r="P49" i="81" s="1"/>
  <c r="G49" i="81"/>
  <c r="C49" i="81"/>
  <c r="K48" i="81"/>
  <c r="O48" i="81" s="1"/>
  <c r="G48" i="81"/>
  <c r="C48" i="81"/>
  <c r="K47" i="81"/>
  <c r="P47" i="81" s="1"/>
  <c r="G47" i="81"/>
  <c r="C47" i="81"/>
  <c r="K46" i="81"/>
  <c r="G46" i="81"/>
  <c r="C46" i="81"/>
  <c r="K45" i="81"/>
  <c r="G45" i="81"/>
  <c r="C45" i="81"/>
  <c r="O45" i="81" s="1"/>
  <c r="K44" i="81"/>
  <c r="G44" i="81"/>
  <c r="P44" i="81" s="1"/>
  <c r="C44" i="81"/>
  <c r="K43" i="81"/>
  <c r="G43" i="81"/>
  <c r="C43" i="81"/>
  <c r="O43" i="81" s="1"/>
  <c r="K42" i="81"/>
  <c r="P42" i="81" s="1"/>
  <c r="G42" i="81"/>
  <c r="C42" i="81"/>
  <c r="K41" i="81"/>
  <c r="P41" i="81" s="1"/>
  <c r="G41" i="81"/>
  <c r="C41" i="81"/>
  <c r="O41" i="81" s="1"/>
  <c r="P40" i="81"/>
  <c r="K40" i="81"/>
  <c r="G40" i="81"/>
  <c r="C40" i="81"/>
  <c r="K39" i="81"/>
  <c r="P39" i="81" s="1"/>
  <c r="G39" i="81"/>
  <c r="C39" i="81"/>
  <c r="O39" i="81" s="1"/>
  <c r="K38" i="81"/>
  <c r="P38" i="81" s="1"/>
  <c r="G38" i="81"/>
  <c r="C38" i="81"/>
  <c r="O37" i="81"/>
  <c r="K37" i="81"/>
  <c r="P37" i="81" s="1"/>
  <c r="G37" i="81"/>
  <c r="C37" i="81"/>
  <c r="P36" i="81"/>
  <c r="K36" i="81"/>
  <c r="O36" i="81" s="1"/>
  <c r="G36" i="81"/>
  <c r="C36" i="81"/>
  <c r="O35" i="81"/>
  <c r="K35" i="81"/>
  <c r="P35" i="81" s="1"/>
  <c r="G35" i="81"/>
  <c r="C35" i="81"/>
  <c r="K34" i="81"/>
  <c r="P34" i="81" s="1"/>
  <c r="G34" i="81"/>
  <c r="C34" i="81"/>
  <c r="K33" i="81"/>
  <c r="P33" i="81" s="1"/>
  <c r="G33" i="81"/>
  <c r="C33" i="81"/>
  <c r="K32" i="81"/>
  <c r="O32" i="81" s="1"/>
  <c r="G32" i="81"/>
  <c r="C32" i="81"/>
  <c r="K31" i="81"/>
  <c r="P31" i="81" s="1"/>
  <c r="G31" i="81"/>
  <c r="C31" i="81"/>
  <c r="K30" i="81"/>
  <c r="G30" i="81"/>
  <c r="C30" i="81"/>
  <c r="K29" i="81"/>
  <c r="G29" i="81"/>
  <c r="C29" i="81"/>
  <c r="K28" i="81"/>
  <c r="G28" i="81"/>
  <c r="C28" i="81"/>
  <c r="K27" i="81"/>
  <c r="G27" i="81"/>
  <c r="C27" i="81"/>
  <c r="K26" i="81"/>
  <c r="G26" i="81"/>
  <c r="C26" i="81"/>
  <c r="K25" i="81"/>
  <c r="G25" i="81"/>
  <c r="C25" i="81"/>
  <c r="O25" i="81" s="1"/>
  <c r="P24" i="81"/>
  <c r="K24" i="81"/>
  <c r="G24" i="81"/>
  <c r="C24" i="81"/>
  <c r="K23" i="81"/>
  <c r="P23" i="81" s="1"/>
  <c r="G23" i="81"/>
  <c r="C23" i="81"/>
  <c r="O23" i="81" s="1"/>
  <c r="K22" i="81"/>
  <c r="P22" i="81" s="1"/>
  <c r="G22" i="81"/>
  <c r="C22" i="81"/>
  <c r="O21" i="81"/>
  <c r="K21" i="81"/>
  <c r="P21" i="81" s="1"/>
  <c r="G21" i="81"/>
  <c r="C21" i="81"/>
  <c r="P20" i="81"/>
  <c r="K20" i="81"/>
  <c r="O20" i="81" s="1"/>
  <c r="G20" i="81"/>
  <c r="C20" i="81"/>
  <c r="O19" i="81"/>
  <c r="K19" i="81"/>
  <c r="P19" i="81" s="1"/>
  <c r="G19" i="81"/>
  <c r="C19" i="81"/>
  <c r="K18" i="81"/>
  <c r="P18" i="81" s="1"/>
  <c r="G18" i="81"/>
  <c r="C18" i="81"/>
  <c r="K17" i="81"/>
  <c r="P17" i="81" s="1"/>
  <c r="G17" i="81"/>
  <c r="C17" i="81"/>
  <c r="K16" i="81"/>
  <c r="O16" i="81" s="1"/>
  <c r="G16" i="81"/>
  <c r="C16" i="81"/>
  <c r="K15" i="81"/>
  <c r="P15" i="81" s="1"/>
  <c r="G15" i="81"/>
  <c r="C15" i="81"/>
  <c r="K14" i="81"/>
  <c r="G14" i="81"/>
  <c r="C14" i="81"/>
  <c r="K13" i="81"/>
  <c r="G13" i="81"/>
  <c r="G50" i="81" s="1"/>
  <c r="C13" i="81"/>
  <c r="N65" i="80"/>
  <c r="M65" i="80"/>
  <c r="L65" i="80"/>
  <c r="K65" i="80"/>
  <c r="J65" i="80"/>
  <c r="I65" i="80"/>
  <c r="H65" i="80"/>
  <c r="G65" i="80"/>
  <c r="F65" i="80"/>
  <c r="E65" i="80"/>
  <c r="D65" i="80"/>
  <c r="C65" i="80"/>
  <c r="N64" i="80"/>
  <c r="M64" i="80"/>
  <c r="L64" i="80"/>
  <c r="J64" i="80"/>
  <c r="I64" i="80"/>
  <c r="H64" i="80"/>
  <c r="G64" i="80" s="1"/>
  <c r="F64" i="80"/>
  <c r="E64" i="80"/>
  <c r="D64" i="80"/>
  <c r="N63" i="80"/>
  <c r="M63" i="80"/>
  <c r="L63" i="80"/>
  <c r="J63" i="80"/>
  <c r="I63" i="80"/>
  <c r="H63" i="80"/>
  <c r="F63" i="80"/>
  <c r="E63" i="80"/>
  <c r="D63" i="80"/>
  <c r="C63" i="80" s="1"/>
  <c r="N62" i="80"/>
  <c r="M62" i="80"/>
  <c r="L62" i="80"/>
  <c r="J62" i="80"/>
  <c r="I62" i="80"/>
  <c r="H62" i="80"/>
  <c r="F62" i="80"/>
  <c r="E62" i="80"/>
  <c r="D62" i="80"/>
  <c r="N61" i="80"/>
  <c r="M61" i="80"/>
  <c r="L61" i="80"/>
  <c r="K61" i="80" s="1"/>
  <c r="J61" i="80"/>
  <c r="I61" i="80"/>
  <c r="H61" i="80"/>
  <c r="G61" i="80" s="1"/>
  <c r="F61" i="80"/>
  <c r="E61" i="80"/>
  <c r="D61" i="80"/>
  <c r="N60" i="80"/>
  <c r="M60" i="80"/>
  <c r="L60" i="80"/>
  <c r="J60" i="80"/>
  <c r="I60" i="80"/>
  <c r="H60" i="80"/>
  <c r="F60" i="80"/>
  <c r="E60" i="80"/>
  <c r="D60" i="80"/>
  <c r="C60" i="80" s="1"/>
  <c r="N59" i="80"/>
  <c r="M59" i="80"/>
  <c r="L59" i="80"/>
  <c r="J59" i="80"/>
  <c r="I59" i="80"/>
  <c r="H59" i="80"/>
  <c r="F59" i="80"/>
  <c r="E59" i="80"/>
  <c r="D59" i="80"/>
  <c r="N58" i="80"/>
  <c r="M58" i="80"/>
  <c r="L58" i="80"/>
  <c r="K58" i="80" s="1"/>
  <c r="J58" i="80"/>
  <c r="I58" i="80"/>
  <c r="H58" i="80"/>
  <c r="F58" i="80"/>
  <c r="E58" i="80"/>
  <c r="D58" i="80"/>
  <c r="N57" i="80"/>
  <c r="M57" i="80"/>
  <c r="L57" i="80"/>
  <c r="J57" i="80"/>
  <c r="I57" i="80"/>
  <c r="H57" i="80"/>
  <c r="G57" i="80" s="1"/>
  <c r="F57" i="80"/>
  <c r="E57" i="80"/>
  <c r="D57" i="80"/>
  <c r="N56" i="80"/>
  <c r="M56" i="80"/>
  <c r="L56" i="80"/>
  <c r="J56" i="80"/>
  <c r="I56" i="80"/>
  <c r="H56" i="80"/>
  <c r="G56" i="80" s="1"/>
  <c r="F56" i="80"/>
  <c r="E56" i="80"/>
  <c r="D56" i="80"/>
  <c r="C56" i="80" s="1"/>
  <c r="N55" i="80"/>
  <c r="M55" i="80"/>
  <c r="L55" i="80"/>
  <c r="J55" i="80"/>
  <c r="I55" i="80"/>
  <c r="H55" i="80"/>
  <c r="F55" i="80"/>
  <c r="E55" i="80"/>
  <c r="D55" i="80"/>
  <c r="C55" i="80" s="1"/>
  <c r="N54" i="80"/>
  <c r="M54" i="80"/>
  <c r="L54" i="80"/>
  <c r="K54" i="80" s="1"/>
  <c r="J54" i="80"/>
  <c r="I54" i="80"/>
  <c r="H54" i="80"/>
  <c r="F54" i="80"/>
  <c r="E54" i="80"/>
  <c r="D54" i="80"/>
  <c r="N53" i="80"/>
  <c r="M53" i="80"/>
  <c r="L53" i="80"/>
  <c r="K53" i="80" s="1"/>
  <c r="J53" i="80"/>
  <c r="I53" i="80"/>
  <c r="H53" i="80"/>
  <c r="G53" i="80" s="1"/>
  <c r="F53" i="80"/>
  <c r="E53" i="80"/>
  <c r="D53" i="80"/>
  <c r="N52" i="80"/>
  <c r="M52" i="80"/>
  <c r="L52" i="80"/>
  <c r="J52" i="80"/>
  <c r="I52" i="80"/>
  <c r="H52" i="80"/>
  <c r="G52" i="80" s="1"/>
  <c r="F52" i="80"/>
  <c r="E52" i="80"/>
  <c r="D52" i="80"/>
  <c r="C52" i="80" s="1"/>
  <c r="N51" i="80"/>
  <c r="M51" i="80"/>
  <c r="L51" i="80"/>
  <c r="J51" i="80"/>
  <c r="I51" i="80"/>
  <c r="H51" i="80"/>
  <c r="F51" i="80"/>
  <c r="E51" i="80"/>
  <c r="D51" i="80"/>
  <c r="C51" i="80" s="1"/>
  <c r="N50" i="80"/>
  <c r="M50" i="80"/>
  <c r="L50" i="80"/>
  <c r="J50" i="80"/>
  <c r="I50" i="80"/>
  <c r="H50" i="80"/>
  <c r="F50" i="80"/>
  <c r="E50" i="80"/>
  <c r="D50" i="80"/>
  <c r="N49" i="80"/>
  <c r="M49" i="80"/>
  <c r="L49" i="80"/>
  <c r="J49" i="80"/>
  <c r="I49" i="80"/>
  <c r="H49" i="80"/>
  <c r="G49" i="80" s="1"/>
  <c r="F49" i="80"/>
  <c r="E49" i="80"/>
  <c r="D49" i="80"/>
  <c r="N48" i="80"/>
  <c r="M48" i="80"/>
  <c r="L48" i="80"/>
  <c r="J48" i="80"/>
  <c r="I48" i="80"/>
  <c r="H48" i="80"/>
  <c r="G48" i="80" s="1"/>
  <c r="F48" i="80"/>
  <c r="E48" i="80"/>
  <c r="D48" i="80"/>
  <c r="C48" i="80" s="1"/>
  <c r="N47" i="80"/>
  <c r="M47" i="80"/>
  <c r="L47" i="80"/>
  <c r="J47" i="80"/>
  <c r="I47" i="80"/>
  <c r="H47" i="80"/>
  <c r="F47" i="80"/>
  <c r="E47" i="80"/>
  <c r="D47" i="80"/>
  <c r="C47" i="80" s="1"/>
  <c r="N46" i="80"/>
  <c r="M46" i="80"/>
  <c r="L46" i="80"/>
  <c r="K46" i="80" s="1"/>
  <c r="J46" i="80"/>
  <c r="I46" i="80"/>
  <c r="H46" i="80"/>
  <c r="F46" i="80"/>
  <c r="E46" i="80"/>
  <c r="D46" i="80"/>
  <c r="N45" i="80"/>
  <c r="M45" i="80"/>
  <c r="L45" i="80"/>
  <c r="K45" i="80" s="1"/>
  <c r="J45" i="80"/>
  <c r="I45" i="80"/>
  <c r="H45" i="80"/>
  <c r="G45" i="80" s="1"/>
  <c r="F45" i="80"/>
  <c r="E45" i="80"/>
  <c r="D45" i="80"/>
  <c r="N44" i="80"/>
  <c r="M44" i="80"/>
  <c r="L44" i="80"/>
  <c r="J44" i="80"/>
  <c r="I44" i="80"/>
  <c r="H44" i="80"/>
  <c r="G44" i="80" s="1"/>
  <c r="F44" i="80"/>
  <c r="E44" i="80"/>
  <c r="D44" i="80"/>
  <c r="C44" i="80" s="1"/>
  <c r="N43" i="80"/>
  <c r="M43" i="80"/>
  <c r="L43" i="80"/>
  <c r="J43" i="80"/>
  <c r="I43" i="80"/>
  <c r="H43" i="80"/>
  <c r="F43" i="80"/>
  <c r="E43" i="80"/>
  <c r="D43" i="80"/>
  <c r="C43" i="80" s="1"/>
  <c r="N42" i="80"/>
  <c r="M42" i="80"/>
  <c r="L42" i="80"/>
  <c r="K42" i="80" s="1"/>
  <c r="J42" i="80"/>
  <c r="I42" i="80"/>
  <c r="H42" i="80"/>
  <c r="F42" i="80"/>
  <c r="E42" i="80"/>
  <c r="D42" i="80"/>
  <c r="N41" i="80"/>
  <c r="M41" i="80"/>
  <c r="L41" i="80"/>
  <c r="K41" i="80" s="1"/>
  <c r="J41" i="80"/>
  <c r="I41" i="80"/>
  <c r="H41" i="80"/>
  <c r="G41" i="80" s="1"/>
  <c r="F41" i="80"/>
  <c r="E41" i="80"/>
  <c r="D41" i="80"/>
  <c r="N40" i="80"/>
  <c r="M40" i="80"/>
  <c r="L40" i="80"/>
  <c r="J40" i="80"/>
  <c r="I40" i="80"/>
  <c r="H40" i="80"/>
  <c r="G40" i="80" s="1"/>
  <c r="F40" i="80"/>
  <c r="E40" i="80"/>
  <c r="D40" i="80"/>
  <c r="C40" i="80" s="1"/>
  <c r="N39" i="80"/>
  <c r="M39" i="80"/>
  <c r="L39" i="80"/>
  <c r="J39" i="80"/>
  <c r="I39" i="80"/>
  <c r="H39" i="80"/>
  <c r="F39" i="80"/>
  <c r="E39" i="80"/>
  <c r="D39" i="80"/>
  <c r="C39" i="80" s="1"/>
  <c r="N38" i="80"/>
  <c r="M38" i="80"/>
  <c r="L38" i="80"/>
  <c r="K38" i="80" s="1"/>
  <c r="J38" i="80"/>
  <c r="I38" i="80"/>
  <c r="H38" i="80"/>
  <c r="F38" i="80"/>
  <c r="E38" i="80"/>
  <c r="D38" i="80"/>
  <c r="N37" i="80"/>
  <c r="M37" i="80"/>
  <c r="L37" i="80"/>
  <c r="K37" i="80" s="1"/>
  <c r="J37" i="80"/>
  <c r="I37" i="80"/>
  <c r="H37" i="80"/>
  <c r="G37" i="80" s="1"/>
  <c r="F37" i="80"/>
  <c r="E37" i="80"/>
  <c r="D37" i="80"/>
  <c r="N36" i="80"/>
  <c r="M36" i="80"/>
  <c r="L36" i="80"/>
  <c r="J36" i="80"/>
  <c r="I36" i="80"/>
  <c r="H36" i="80"/>
  <c r="G36" i="80" s="1"/>
  <c r="F36" i="80"/>
  <c r="E36" i="80"/>
  <c r="D36" i="80"/>
  <c r="C36" i="80" s="1"/>
  <c r="N35" i="80"/>
  <c r="M35" i="80"/>
  <c r="L35" i="80"/>
  <c r="J35" i="80"/>
  <c r="I35" i="80"/>
  <c r="H35" i="80"/>
  <c r="F35" i="80"/>
  <c r="E35" i="80"/>
  <c r="D35" i="80"/>
  <c r="C35" i="80" s="1"/>
  <c r="N34" i="80"/>
  <c r="M34" i="80"/>
  <c r="L34" i="80"/>
  <c r="K34" i="80" s="1"/>
  <c r="J34" i="80"/>
  <c r="I34" i="80"/>
  <c r="H34" i="80"/>
  <c r="F34" i="80"/>
  <c r="E34" i="80"/>
  <c r="D34" i="80"/>
  <c r="N33" i="80"/>
  <c r="M33" i="80"/>
  <c r="L33" i="80"/>
  <c r="K33" i="80" s="1"/>
  <c r="J33" i="80"/>
  <c r="I33" i="80"/>
  <c r="H33" i="80"/>
  <c r="G33" i="80" s="1"/>
  <c r="F33" i="80"/>
  <c r="E33" i="80"/>
  <c r="D33" i="80"/>
  <c r="N32" i="80"/>
  <c r="M32" i="80"/>
  <c r="L32" i="80"/>
  <c r="J32" i="80"/>
  <c r="I32" i="80"/>
  <c r="H32" i="80"/>
  <c r="G32" i="80" s="1"/>
  <c r="F32" i="80"/>
  <c r="E32" i="80"/>
  <c r="D32" i="80"/>
  <c r="C32" i="80" s="1"/>
  <c r="N31" i="80"/>
  <c r="M31" i="80"/>
  <c r="L31" i="80"/>
  <c r="J31" i="80"/>
  <c r="I31" i="80"/>
  <c r="H31" i="80"/>
  <c r="F31" i="80"/>
  <c r="E31" i="80"/>
  <c r="D31" i="80"/>
  <c r="C31" i="80" s="1"/>
  <c r="N30" i="80"/>
  <c r="M30" i="80"/>
  <c r="L30" i="80"/>
  <c r="K30" i="80" s="1"/>
  <c r="J30" i="80"/>
  <c r="I30" i="80"/>
  <c r="H30" i="80"/>
  <c r="F30" i="80"/>
  <c r="E30" i="80"/>
  <c r="D30" i="80"/>
  <c r="N29" i="80"/>
  <c r="M29" i="80"/>
  <c r="L29" i="80"/>
  <c r="K29" i="80" s="1"/>
  <c r="J29" i="80"/>
  <c r="I29" i="80"/>
  <c r="H29" i="80"/>
  <c r="G29" i="80" s="1"/>
  <c r="F29" i="80"/>
  <c r="E29" i="80"/>
  <c r="D29" i="80"/>
  <c r="N28" i="80"/>
  <c r="M28" i="80"/>
  <c r="L28" i="80"/>
  <c r="J28" i="80"/>
  <c r="I28" i="80"/>
  <c r="H28" i="80"/>
  <c r="G28" i="80" s="1"/>
  <c r="F28" i="80"/>
  <c r="E28" i="80"/>
  <c r="D28" i="80"/>
  <c r="C28" i="80" s="1"/>
  <c r="N27" i="80"/>
  <c r="M27" i="80"/>
  <c r="L27" i="80"/>
  <c r="J27" i="80"/>
  <c r="I27" i="80"/>
  <c r="H27" i="80"/>
  <c r="F27" i="80"/>
  <c r="E27" i="80"/>
  <c r="D27" i="80"/>
  <c r="C27" i="80" s="1"/>
  <c r="N26" i="80"/>
  <c r="M26" i="80"/>
  <c r="L26" i="80"/>
  <c r="K26" i="80" s="1"/>
  <c r="J26" i="80"/>
  <c r="I26" i="80"/>
  <c r="H26" i="80"/>
  <c r="F26" i="80"/>
  <c r="E26" i="80"/>
  <c r="D26" i="80"/>
  <c r="N25" i="80"/>
  <c r="M25" i="80"/>
  <c r="L25" i="80"/>
  <c r="J25" i="80"/>
  <c r="I25" i="80"/>
  <c r="H25" i="80"/>
  <c r="G25" i="80" s="1"/>
  <c r="F25" i="80"/>
  <c r="E25" i="80"/>
  <c r="D25" i="80"/>
  <c r="N24" i="80"/>
  <c r="M24" i="80"/>
  <c r="L24" i="80"/>
  <c r="J24" i="80"/>
  <c r="I24" i="80"/>
  <c r="H24" i="80"/>
  <c r="G24" i="80" s="1"/>
  <c r="F24" i="80"/>
  <c r="E24" i="80"/>
  <c r="D24" i="80"/>
  <c r="C24" i="80" s="1"/>
  <c r="N23" i="80"/>
  <c r="M23" i="80"/>
  <c r="L23" i="80"/>
  <c r="J23" i="80"/>
  <c r="I23" i="80"/>
  <c r="H23" i="80"/>
  <c r="F23" i="80"/>
  <c r="E23" i="80"/>
  <c r="D23" i="80"/>
  <c r="C23" i="80" s="1"/>
  <c r="N22" i="80"/>
  <c r="M22" i="80"/>
  <c r="L22" i="80"/>
  <c r="K22" i="80" s="1"/>
  <c r="J22" i="80"/>
  <c r="I22" i="80"/>
  <c r="H22" i="80"/>
  <c r="F22" i="80"/>
  <c r="E22" i="80"/>
  <c r="D22" i="80"/>
  <c r="N21" i="80"/>
  <c r="M21" i="80"/>
  <c r="L21" i="80"/>
  <c r="K21" i="80" s="1"/>
  <c r="J21" i="80"/>
  <c r="I21" i="80"/>
  <c r="H21" i="80"/>
  <c r="G21" i="80" s="1"/>
  <c r="F21" i="80"/>
  <c r="E21" i="80"/>
  <c r="D21" i="80"/>
  <c r="N20" i="80"/>
  <c r="M20" i="80"/>
  <c r="L20" i="80"/>
  <c r="J20" i="80"/>
  <c r="I20" i="80"/>
  <c r="H20" i="80"/>
  <c r="G20" i="80" s="1"/>
  <c r="F20" i="80"/>
  <c r="E20" i="80"/>
  <c r="D20" i="80"/>
  <c r="C20" i="80" s="1"/>
  <c r="N19" i="80"/>
  <c r="M19" i="80"/>
  <c r="L19" i="80"/>
  <c r="J19" i="80"/>
  <c r="I19" i="80"/>
  <c r="H19" i="80"/>
  <c r="F19" i="80"/>
  <c r="E19" i="80"/>
  <c r="D19" i="80"/>
  <c r="C19" i="80" s="1"/>
  <c r="N18" i="80"/>
  <c r="M18" i="80"/>
  <c r="L18" i="80"/>
  <c r="K18" i="80" s="1"/>
  <c r="J18" i="80"/>
  <c r="I18" i="80"/>
  <c r="H18" i="80"/>
  <c r="F18" i="80"/>
  <c r="E18" i="80"/>
  <c r="D18" i="80"/>
  <c r="N17" i="80"/>
  <c r="M17" i="80"/>
  <c r="L17" i="80"/>
  <c r="K17" i="80" s="1"/>
  <c r="J17" i="80"/>
  <c r="I17" i="80"/>
  <c r="H17" i="80"/>
  <c r="G17" i="80" s="1"/>
  <c r="F17" i="80"/>
  <c r="E17" i="80"/>
  <c r="D17" i="80"/>
  <c r="N16" i="80"/>
  <c r="M16" i="80"/>
  <c r="L16" i="80"/>
  <c r="J16" i="80"/>
  <c r="I16" i="80"/>
  <c r="H16" i="80"/>
  <c r="G16" i="80" s="1"/>
  <c r="F16" i="80"/>
  <c r="E16" i="80"/>
  <c r="D16" i="80"/>
  <c r="C16" i="80" s="1"/>
  <c r="N15" i="80"/>
  <c r="M15" i="80"/>
  <c r="L15" i="80"/>
  <c r="J15" i="80"/>
  <c r="I15" i="80"/>
  <c r="H15" i="80"/>
  <c r="F15" i="80"/>
  <c r="E15" i="80"/>
  <c r="D15" i="80"/>
  <c r="C15" i="80" s="1"/>
  <c r="N14" i="80"/>
  <c r="M14" i="80"/>
  <c r="L14" i="80"/>
  <c r="K14" i="80" s="1"/>
  <c r="J14" i="80"/>
  <c r="I14" i="80"/>
  <c r="H14" i="80"/>
  <c r="F14" i="80"/>
  <c r="E14" i="80"/>
  <c r="D14" i="80"/>
  <c r="N13" i="80"/>
  <c r="M13" i="80"/>
  <c r="L13" i="80"/>
  <c r="K13" i="80" s="1"/>
  <c r="J13" i="80"/>
  <c r="I13" i="80"/>
  <c r="H13" i="80"/>
  <c r="G13" i="80" s="1"/>
  <c r="F13" i="80"/>
  <c r="E13" i="80"/>
  <c r="D13" i="80"/>
  <c r="N12" i="80"/>
  <c r="M12" i="80"/>
  <c r="M66" i="80" s="1"/>
  <c r="L12" i="80"/>
  <c r="J12" i="80"/>
  <c r="I12" i="80"/>
  <c r="H12" i="80"/>
  <c r="G12" i="80" s="1"/>
  <c r="F12" i="80"/>
  <c r="E12" i="80"/>
  <c r="D12" i="80"/>
  <c r="C12" i="80" s="1"/>
  <c r="G29" i="79"/>
  <c r="F29" i="79"/>
  <c r="H29" i="79" s="1"/>
  <c r="H28" i="79"/>
  <c r="H27" i="79"/>
  <c r="H26" i="79"/>
  <c r="H25" i="79"/>
  <c r="H24" i="79"/>
  <c r="H23" i="79"/>
  <c r="H22" i="79"/>
  <c r="H21" i="79"/>
  <c r="H20" i="79"/>
  <c r="H19" i="79"/>
  <c r="H18" i="79"/>
  <c r="H17" i="79"/>
  <c r="H16" i="79"/>
  <c r="H15" i="79"/>
  <c r="H14" i="79"/>
  <c r="H13" i="79"/>
  <c r="H12" i="79"/>
  <c r="H11" i="79"/>
  <c r="H10" i="79"/>
  <c r="H9" i="79"/>
  <c r="G60" i="78"/>
  <c r="H60" i="78" s="1"/>
  <c r="F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H31" i="78"/>
  <c r="H30" i="78"/>
  <c r="H29" i="78"/>
  <c r="H28" i="78"/>
  <c r="H27" i="78"/>
  <c r="H26" i="78"/>
  <c r="H25" i="78"/>
  <c r="H24" i="78"/>
  <c r="H23" i="78"/>
  <c r="H22" i="78"/>
  <c r="H21" i="78"/>
  <c r="H20" i="78"/>
  <c r="H19" i="78"/>
  <c r="H18" i="78"/>
  <c r="H17" i="78"/>
  <c r="H16" i="78"/>
  <c r="H15" i="78"/>
  <c r="H14" i="78"/>
  <c r="H13" i="78"/>
  <c r="H12" i="78"/>
  <c r="H11" i="78"/>
  <c r="H10" i="78"/>
  <c r="H9" i="78"/>
  <c r="H8" i="78"/>
  <c r="K64" i="80" l="1"/>
  <c r="E66" i="80"/>
  <c r="C13" i="80"/>
  <c r="G14" i="80"/>
  <c r="K15" i="80"/>
  <c r="C17" i="80"/>
  <c r="G18" i="80"/>
  <c r="K19" i="80"/>
  <c r="C21" i="80"/>
  <c r="G22" i="80"/>
  <c r="K23" i="80"/>
  <c r="C61" i="80"/>
  <c r="K12" i="80"/>
  <c r="C14" i="80"/>
  <c r="G15" i="80"/>
  <c r="K16" i="80"/>
  <c r="P16" i="80" s="1"/>
  <c r="C18" i="80"/>
  <c r="G19" i="80"/>
  <c r="K20" i="80"/>
  <c r="P20" i="80" s="1"/>
  <c r="C22" i="80"/>
  <c r="G23" i="80"/>
  <c r="K24" i="80"/>
  <c r="G59" i="80"/>
  <c r="K60" i="80"/>
  <c r="K57" i="80"/>
  <c r="C59" i="80"/>
  <c r="G60" i="80"/>
  <c r="K62" i="80"/>
  <c r="O21" i="80"/>
  <c r="P22" i="80"/>
  <c r="F66" i="80"/>
  <c r="C25" i="80"/>
  <c r="K27" i="80"/>
  <c r="C29" i="80"/>
  <c r="G30" i="80"/>
  <c r="K31" i="80"/>
  <c r="C33" i="80"/>
  <c r="G34" i="80"/>
  <c r="K35" i="80"/>
  <c r="C37" i="80"/>
  <c r="G38" i="80"/>
  <c r="K39" i="80"/>
  <c r="C41" i="80"/>
  <c r="G42" i="80"/>
  <c r="K43" i="80"/>
  <c r="C45" i="80"/>
  <c r="G46" i="80"/>
  <c r="K47" i="80"/>
  <c r="C49" i="80"/>
  <c r="G50" i="80"/>
  <c r="K51" i="80"/>
  <c r="C53" i="80"/>
  <c r="G54" i="80"/>
  <c r="K55" i="80"/>
  <c r="C57" i="80"/>
  <c r="G58" i="80"/>
  <c r="K59" i="80"/>
  <c r="G62" i="80"/>
  <c r="J66" i="80"/>
  <c r="H66" i="80"/>
  <c r="L66" i="80"/>
  <c r="G27" i="80"/>
  <c r="K28" i="80"/>
  <c r="C30" i="80"/>
  <c r="G31" i="80"/>
  <c r="K32" i="80"/>
  <c r="G35" i="80"/>
  <c r="K36" i="80"/>
  <c r="C38" i="80"/>
  <c r="G39" i="80"/>
  <c r="K40" i="80"/>
  <c r="C42" i="80"/>
  <c r="G43" i="80"/>
  <c r="K44" i="80"/>
  <c r="K48" i="80"/>
  <c r="C50" i="80"/>
  <c r="G51" i="80"/>
  <c r="K52" i="80"/>
  <c r="C54" i="80"/>
  <c r="G55" i="80"/>
  <c r="K56" i="80"/>
  <c r="C58" i="80"/>
  <c r="C62" i="80"/>
  <c r="C64" i="80"/>
  <c r="P68" i="81"/>
  <c r="D66" i="80"/>
  <c r="C34" i="80"/>
  <c r="C46" i="80"/>
  <c r="G47" i="80"/>
  <c r="G63" i="80"/>
  <c r="G111" i="81"/>
  <c r="P60" i="81"/>
  <c r="P61" i="81"/>
  <c r="E21" i="82"/>
  <c r="O15" i="80"/>
  <c r="O19" i="80"/>
  <c r="O23" i="80"/>
  <c r="I66" i="80"/>
  <c r="K49" i="80"/>
  <c r="P13" i="81"/>
  <c r="P14" i="81"/>
  <c r="O15" i="81"/>
  <c r="P16" i="81"/>
  <c r="O17" i="81"/>
  <c r="P27" i="81"/>
  <c r="O28" i="81"/>
  <c r="P29" i="81"/>
  <c r="P30" i="81"/>
  <c r="O31" i="81"/>
  <c r="P32" i="81"/>
  <c r="O33" i="81"/>
  <c r="P43" i="81"/>
  <c r="O44" i="81"/>
  <c r="P45" i="81"/>
  <c r="P46" i="81"/>
  <c r="O47" i="81"/>
  <c r="P48" i="81"/>
  <c r="O49" i="81"/>
  <c r="K50" i="81"/>
  <c r="O60" i="81"/>
  <c r="P63" i="81"/>
  <c r="P76" i="81"/>
  <c r="P89" i="81"/>
  <c r="O90" i="81"/>
  <c r="P91" i="81"/>
  <c r="P92" i="81"/>
  <c r="O93" i="81"/>
  <c r="P103" i="81"/>
  <c r="O13" i="80"/>
  <c r="P14" i="80"/>
  <c r="O17" i="80"/>
  <c r="P18" i="80"/>
  <c r="N66" i="80"/>
  <c r="K50" i="80"/>
  <c r="O13" i="81"/>
  <c r="O24" i="81"/>
  <c r="P25" i="81"/>
  <c r="P26" i="81"/>
  <c r="O27" i="81"/>
  <c r="P28" i="81"/>
  <c r="O29" i="81"/>
  <c r="O40" i="81"/>
  <c r="C50" i="81"/>
  <c r="P67" i="81"/>
  <c r="O71" i="81"/>
  <c r="P72" i="81"/>
  <c r="P73" i="81"/>
  <c r="O74" i="81"/>
  <c r="P75" i="81"/>
  <c r="O76" i="81"/>
  <c r="P80" i="81"/>
  <c r="P85" i="81"/>
  <c r="O86" i="81"/>
  <c r="P87" i="81"/>
  <c r="P88" i="81"/>
  <c r="O89" i="81"/>
  <c r="P90" i="81"/>
  <c r="O91" i="81"/>
  <c r="P107" i="81"/>
  <c r="P108" i="81"/>
  <c r="O109" i="81"/>
  <c r="G18" i="82"/>
  <c r="G19" i="82"/>
  <c r="G21" i="82"/>
  <c r="K63" i="80"/>
  <c r="P65" i="80"/>
  <c r="O53" i="81"/>
  <c r="P62" i="81"/>
  <c r="P66" i="81"/>
  <c r="O67" i="81"/>
  <c r="P71" i="81"/>
  <c r="O72" i="81"/>
  <c r="C81" i="81"/>
  <c r="O85" i="81"/>
  <c r="P86" i="81"/>
  <c r="P102" i="81"/>
  <c r="O107" i="81"/>
  <c r="I21" i="82"/>
  <c r="C111" i="81"/>
  <c r="P57" i="81"/>
  <c r="O57" i="81"/>
  <c r="P81" i="81"/>
  <c r="O81" i="81"/>
  <c r="P105" i="81"/>
  <c r="O105" i="81"/>
  <c r="P50" i="81"/>
  <c r="O73" i="81"/>
  <c r="O88" i="81"/>
  <c r="O92" i="81"/>
  <c r="P94" i="81"/>
  <c r="O97" i="81"/>
  <c r="P99" i="81"/>
  <c r="O102" i="81"/>
  <c r="O110" i="81"/>
  <c r="O63" i="81"/>
  <c r="O68" i="81"/>
  <c r="O77" i="81"/>
  <c r="O14" i="81"/>
  <c r="O18" i="81"/>
  <c r="O22" i="81"/>
  <c r="O26" i="81"/>
  <c r="O30" i="81"/>
  <c r="O34" i="81"/>
  <c r="O38" i="81"/>
  <c r="O42" i="81"/>
  <c r="O46" i="81"/>
  <c r="O56" i="81"/>
  <c r="O61" i="81"/>
  <c r="O66" i="81"/>
  <c r="O104" i="81"/>
  <c r="O108" i="81"/>
  <c r="K111" i="81"/>
  <c r="P13" i="80"/>
  <c r="P15" i="80"/>
  <c r="P17" i="80"/>
  <c r="P19" i="80"/>
  <c r="P21" i="80"/>
  <c r="P23" i="80"/>
  <c r="K25" i="80"/>
  <c r="K66" i="80" s="1"/>
  <c r="C26" i="80"/>
  <c r="C66" i="80" s="1"/>
  <c r="P27" i="80"/>
  <c r="O27" i="80"/>
  <c r="P31" i="80"/>
  <c r="O31" i="80"/>
  <c r="P35" i="80"/>
  <c r="O35" i="80"/>
  <c r="P39" i="80"/>
  <c r="O39" i="80"/>
  <c r="P43" i="80"/>
  <c r="O43" i="80"/>
  <c r="P47" i="80"/>
  <c r="O47" i="80"/>
  <c r="P51" i="80"/>
  <c r="O51" i="80"/>
  <c r="P55" i="80"/>
  <c r="O55" i="80"/>
  <c r="P59" i="80"/>
  <c r="O59" i="80"/>
  <c r="P63" i="80"/>
  <c r="O63" i="80"/>
  <c r="O12" i="80"/>
  <c r="O14" i="80"/>
  <c r="O16" i="80"/>
  <c r="O18" i="80"/>
  <c r="O20" i="80"/>
  <c r="O22" i="80"/>
  <c r="O24" i="80"/>
  <c r="P24" i="80"/>
  <c r="P28" i="80"/>
  <c r="O28" i="80"/>
  <c r="P32" i="80"/>
  <c r="O32" i="80"/>
  <c r="P36" i="80"/>
  <c r="O36" i="80"/>
  <c r="P40" i="80"/>
  <c r="O40" i="80"/>
  <c r="P44" i="80"/>
  <c r="O44" i="80"/>
  <c r="P48" i="80"/>
  <c r="O48" i="80"/>
  <c r="P52" i="80"/>
  <c r="O52" i="80"/>
  <c r="P56" i="80"/>
  <c r="O56" i="80"/>
  <c r="P60" i="80"/>
  <c r="O60" i="80"/>
  <c r="P64" i="80"/>
  <c r="O64" i="80"/>
  <c r="P12" i="80"/>
  <c r="O26" i="80"/>
  <c r="P29" i="80"/>
  <c r="O29" i="80"/>
  <c r="P33" i="80"/>
  <c r="O33" i="80"/>
  <c r="P37" i="80"/>
  <c r="O37" i="80"/>
  <c r="P41" i="80"/>
  <c r="O41" i="80"/>
  <c r="P45" i="80"/>
  <c r="O45" i="80"/>
  <c r="P49" i="80"/>
  <c r="O49" i="80"/>
  <c r="P53" i="80"/>
  <c r="O53" i="80"/>
  <c r="P57" i="80"/>
  <c r="O57" i="80"/>
  <c r="P61" i="80"/>
  <c r="O61" i="80"/>
  <c r="G26" i="80"/>
  <c r="P26" i="80" s="1"/>
  <c r="P30" i="80"/>
  <c r="O30" i="80"/>
  <c r="P34" i="80"/>
  <c r="O34" i="80"/>
  <c r="P38" i="80"/>
  <c r="O38" i="80"/>
  <c r="P42" i="80"/>
  <c r="O42" i="80"/>
  <c r="P46" i="80"/>
  <c r="O46" i="80"/>
  <c r="P50" i="80"/>
  <c r="O50" i="80"/>
  <c r="P54" i="80"/>
  <c r="O54" i="80"/>
  <c r="P58" i="80"/>
  <c r="O58" i="80"/>
  <c r="P62" i="80"/>
  <c r="O62" i="80"/>
  <c r="O65" i="80"/>
  <c r="O50" i="81" l="1"/>
  <c r="P111" i="81"/>
  <c r="O111" i="81"/>
  <c r="O66" i="80"/>
  <c r="O25" i="80"/>
  <c r="P25" i="80"/>
  <c r="G66" i="80"/>
  <c r="P66" i="80" s="1"/>
  <c r="E22" i="76" l="1"/>
  <c r="E18" i="76"/>
  <c r="E21" i="76" s="1"/>
  <c r="D18" i="76"/>
  <c r="D21" i="76" s="1"/>
  <c r="J126" i="75"/>
  <c r="I126" i="75"/>
  <c r="I125" i="75" s="1"/>
  <c r="J125" i="75"/>
  <c r="J122" i="75"/>
  <c r="I122" i="75"/>
  <c r="J121" i="75"/>
  <c r="J120" i="75" s="1"/>
  <c r="I121" i="75"/>
  <c r="I120" i="75" s="1"/>
  <c r="J116" i="75"/>
  <c r="J115" i="75" s="1"/>
  <c r="J114" i="75" s="1"/>
  <c r="I116" i="75"/>
  <c r="I115" i="75" s="1"/>
  <c r="I114" i="75" s="1"/>
  <c r="J109" i="75"/>
  <c r="I109" i="75"/>
  <c r="J104" i="75"/>
  <c r="I104" i="75"/>
  <c r="J99" i="75"/>
  <c r="I99" i="75"/>
  <c r="J95" i="75"/>
  <c r="I95" i="75"/>
  <c r="J91" i="75"/>
  <c r="I91" i="75"/>
  <c r="I89" i="75"/>
  <c r="I88" i="75" s="1"/>
  <c r="J89" i="75"/>
  <c r="J88" i="75" s="1"/>
  <c r="J82" i="75"/>
  <c r="J78" i="75" s="1"/>
  <c r="I82" i="75"/>
  <c r="I78" i="75" s="1"/>
  <c r="J73" i="75"/>
  <c r="I73" i="75"/>
  <c r="J67" i="75"/>
  <c r="I67" i="75"/>
  <c r="I66" i="75"/>
  <c r="I65" i="75" s="1"/>
  <c r="J66" i="75"/>
  <c r="J65" i="75" s="1"/>
  <c r="J58" i="75"/>
  <c r="J57" i="75" s="1"/>
  <c r="I58" i="75"/>
  <c r="I57" i="75" s="1"/>
  <c r="J51" i="75"/>
  <c r="J50" i="75" s="1"/>
  <c r="J49" i="75" s="1"/>
  <c r="I51" i="75"/>
  <c r="I50" i="75" s="1"/>
  <c r="I49" i="75" s="1"/>
  <c r="J46" i="75"/>
  <c r="I46" i="75"/>
  <c r="J43" i="75"/>
  <c r="I43" i="75"/>
  <c r="J40" i="75"/>
  <c r="I40" i="75"/>
  <c r="J35" i="75"/>
  <c r="I35" i="75"/>
  <c r="J30" i="75"/>
  <c r="J29" i="75" s="1"/>
  <c r="J26" i="75" s="1"/>
  <c r="I30" i="75"/>
  <c r="I29" i="75" s="1"/>
  <c r="I26" i="75" s="1"/>
  <c r="J27" i="75"/>
  <c r="I27" i="75"/>
  <c r="C91" i="74"/>
  <c r="C90" i="74"/>
  <c r="C89" i="74"/>
  <c r="C88" i="74"/>
  <c r="E87" i="74"/>
  <c r="C87" i="74"/>
  <c r="D87" i="74"/>
  <c r="C86" i="74"/>
  <c r="C85" i="74"/>
  <c r="E84" i="74"/>
  <c r="D84" i="74"/>
  <c r="C84" i="74"/>
  <c r="C83" i="74"/>
  <c r="C82" i="74"/>
  <c r="C81" i="74"/>
  <c r="C80" i="74"/>
  <c r="E79" i="74"/>
  <c r="E76" i="74"/>
  <c r="E75" i="74" s="1"/>
  <c r="D79" i="74"/>
  <c r="D76" i="74" s="1"/>
  <c r="C78" i="74"/>
  <c r="C77" i="74"/>
  <c r="C74" i="74"/>
  <c r="C73" i="74"/>
  <c r="C72" i="74"/>
  <c r="C71" i="74"/>
  <c r="C70" i="74"/>
  <c r="E69" i="74"/>
  <c r="C69" i="74"/>
  <c r="D69" i="74"/>
  <c r="C68" i="74"/>
  <c r="C67" i="74"/>
  <c r="E66" i="74"/>
  <c r="C66" i="74" s="1"/>
  <c r="D66" i="74"/>
  <c r="C65" i="74"/>
  <c r="C64" i="74"/>
  <c r="C63" i="74"/>
  <c r="C62" i="74"/>
  <c r="E61" i="74"/>
  <c r="E58" i="74"/>
  <c r="E57" i="74" s="1"/>
  <c r="D61" i="74"/>
  <c r="D58" i="74" s="1"/>
  <c r="C60" i="74"/>
  <c r="C59" i="74"/>
  <c r="C56" i="74"/>
  <c r="C55" i="74"/>
  <c r="C54" i="74"/>
  <c r="C53" i="74"/>
  <c r="E52" i="74"/>
  <c r="D52" i="74"/>
  <c r="C52" i="74" s="1"/>
  <c r="C51" i="74"/>
  <c r="C50" i="74"/>
  <c r="E49" i="74"/>
  <c r="D49" i="74"/>
  <c r="C49" i="74" s="1"/>
  <c r="C48" i="74"/>
  <c r="C47" i="74"/>
  <c r="C46" i="74"/>
  <c r="C45" i="74"/>
  <c r="E44" i="74"/>
  <c r="D44" i="74"/>
  <c r="C44" i="74" s="1"/>
  <c r="C43" i="74"/>
  <c r="C42" i="74"/>
  <c r="E41" i="74"/>
  <c r="E40" i="74" s="1"/>
  <c r="C39" i="74"/>
  <c r="C38" i="74"/>
  <c r="C37" i="74"/>
  <c r="E36" i="74"/>
  <c r="D36" i="74"/>
  <c r="C36" i="74"/>
  <c r="C35" i="74"/>
  <c r="C34" i="74"/>
  <c r="E33" i="74"/>
  <c r="D33" i="74"/>
  <c r="C33" i="74"/>
  <c r="C32" i="74"/>
  <c r="C31" i="74"/>
  <c r="C30" i="74"/>
  <c r="C29" i="74"/>
  <c r="E28" i="74"/>
  <c r="D28" i="74"/>
  <c r="C28" i="74"/>
  <c r="C27" i="74"/>
  <c r="C26" i="74"/>
  <c r="E25" i="74"/>
  <c r="E24" i="74" s="1"/>
  <c r="J175" i="72"/>
  <c r="I175" i="72"/>
  <c r="L157" i="72"/>
  <c r="J157" i="72"/>
  <c r="I157" i="72"/>
  <c r="L155" i="72"/>
  <c r="L154" i="72" s="1"/>
  <c r="J155" i="72"/>
  <c r="J154" i="72" s="1"/>
  <c r="J135" i="72" s="1"/>
  <c r="J134" i="72" s="1"/>
  <c r="I155" i="72"/>
  <c r="I154" i="72" s="1"/>
  <c r="I135" i="72" s="1"/>
  <c r="I134" i="72" s="1"/>
  <c r="L149" i="72"/>
  <c r="J149" i="72"/>
  <c r="I149" i="72"/>
  <c r="L143" i="72"/>
  <c r="J143" i="72"/>
  <c r="I143" i="72"/>
  <c r="L139" i="72"/>
  <c r="J139" i="72"/>
  <c r="I139" i="72"/>
  <c r="L137" i="72"/>
  <c r="L136" i="72" s="1"/>
  <c r="L135" i="72" s="1"/>
  <c r="L134" i="72" s="1"/>
  <c r="J137" i="72"/>
  <c r="J136" i="72"/>
  <c r="I137" i="72"/>
  <c r="I136" i="72"/>
  <c r="L130" i="72"/>
  <c r="J130" i="72"/>
  <c r="J129" i="72" s="1"/>
  <c r="I130" i="72"/>
  <c r="L129" i="72"/>
  <c r="I129" i="72"/>
  <c r="L125" i="72"/>
  <c r="J125" i="72"/>
  <c r="I125" i="72"/>
  <c r="I124" i="72" s="1"/>
  <c r="L124" i="72"/>
  <c r="L122" i="72"/>
  <c r="J122" i="72"/>
  <c r="I122" i="72"/>
  <c r="I121" i="72" s="1"/>
  <c r="L121" i="72"/>
  <c r="L119" i="72"/>
  <c r="J119" i="72"/>
  <c r="I119" i="72"/>
  <c r="L115" i="72"/>
  <c r="L114" i="72" s="1"/>
  <c r="J115" i="72"/>
  <c r="J114" i="72" s="1"/>
  <c r="I115" i="72"/>
  <c r="I114" i="72"/>
  <c r="L111" i="72"/>
  <c r="J111" i="72"/>
  <c r="I111" i="72"/>
  <c r="L107" i="72"/>
  <c r="J107" i="72"/>
  <c r="I107" i="72"/>
  <c r="L104" i="72"/>
  <c r="L103" i="72" s="1"/>
  <c r="J104" i="72"/>
  <c r="J103" i="72" s="1"/>
  <c r="I104" i="72"/>
  <c r="I103" i="72"/>
  <c r="L101" i="72"/>
  <c r="J101" i="72"/>
  <c r="I101" i="72"/>
  <c r="L99" i="72"/>
  <c r="J99" i="72"/>
  <c r="I99" i="72"/>
  <c r="L97" i="72"/>
  <c r="J97" i="72"/>
  <c r="I97" i="72"/>
  <c r="L95" i="72"/>
  <c r="J95" i="72"/>
  <c r="I95" i="72"/>
  <c r="L92" i="72"/>
  <c r="L91" i="72"/>
  <c r="J92" i="72"/>
  <c r="J91" i="72" s="1"/>
  <c r="I92" i="72"/>
  <c r="I91" i="72"/>
  <c r="L86" i="72"/>
  <c r="J86" i="72"/>
  <c r="I86" i="72"/>
  <c r="L83" i="72"/>
  <c r="J83" i="72"/>
  <c r="I83" i="72"/>
  <c r="L80" i="72"/>
  <c r="L79" i="72"/>
  <c r="J80" i="72"/>
  <c r="J79" i="72" s="1"/>
  <c r="I80" i="72"/>
  <c r="I79" i="72"/>
  <c r="L75" i="72"/>
  <c r="L74" i="72" s="1"/>
  <c r="J75" i="72"/>
  <c r="J74" i="72" s="1"/>
  <c r="I75" i="72"/>
  <c r="I74" i="72"/>
  <c r="L72" i="72"/>
  <c r="J72" i="72"/>
  <c r="I72" i="72"/>
  <c r="L71" i="72"/>
  <c r="J71" i="72"/>
  <c r="I71" i="72"/>
  <c r="L67" i="72"/>
  <c r="J67" i="72"/>
  <c r="I67" i="72"/>
  <c r="L63" i="72"/>
  <c r="J63" i="72"/>
  <c r="I63" i="72"/>
  <c r="L59" i="72"/>
  <c r="L58" i="72" s="1"/>
  <c r="L57" i="72" s="1"/>
  <c r="J59" i="72"/>
  <c r="J58" i="72" s="1"/>
  <c r="J57" i="72" s="1"/>
  <c r="I59" i="72"/>
  <c r="I58" i="72" s="1"/>
  <c r="I57" i="72" s="1"/>
  <c r="L40" i="72"/>
  <c r="K40" i="72"/>
  <c r="J40" i="72"/>
  <c r="I40" i="72"/>
  <c r="L39" i="72"/>
  <c r="K39" i="72"/>
  <c r="J39" i="72"/>
  <c r="I39" i="72"/>
  <c r="L37" i="72"/>
  <c r="L32" i="72" s="1"/>
  <c r="L31" i="72" s="1"/>
  <c r="L168" i="72" s="1"/>
  <c r="J37" i="72"/>
  <c r="I37" i="72"/>
  <c r="K33" i="72"/>
  <c r="J33" i="72"/>
  <c r="I33" i="72"/>
  <c r="K32" i="72"/>
  <c r="K31" i="72" s="1"/>
  <c r="K168" i="72" s="1"/>
  <c r="J32" i="72"/>
  <c r="I32" i="72"/>
  <c r="J146" i="71"/>
  <c r="I146" i="71"/>
  <c r="J141" i="71"/>
  <c r="J140" i="71"/>
  <c r="I141" i="71"/>
  <c r="I140" i="71" s="1"/>
  <c r="J136" i="71"/>
  <c r="J131" i="71" s="1"/>
  <c r="I136" i="71"/>
  <c r="J132" i="71"/>
  <c r="I132" i="71"/>
  <c r="I131" i="71" s="1"/>
  <c r="J126" i="71"/>
  <c r="I126" i="71"/>
  <c r="J124" i="71"/>
  <c r="I124" i="71"/>
  <c r="J122" i="71"/>
  <c r="I122" i="71"/>
  <c r="J117" i="71"/>
  <c r="I117" i="71"/>
  <c r="J115" i="71"/>
  <c r="I115" i="71"/>
  <c r="J111" i="71"/>
  <c r="I111" i="71"/>
  <c r="J107" i="71"/>
  <c r="I107" i="71"/>
  <c r="J103" i="71"/>
  <c r="I103" i="71"/>
  <c r="J101" i="71"/>
  <c r="J100" i="71" s="1"/>
  <c r="J99" i="71" s="1"/>
  <c r="I101" i="71"/>
  <c r="I100" i="71" s="1"/>
  <c r="I99" i="71" s="1"/>
  <c r="J94" i="71"/>
  <c r="J93" i="71" s="1"/>
  <c r="I94" i="71"/>
  <c r="I93" i="71" s="1"/>
  <c r="J90" i="71"/>
  <c r="I90" i="71"/>
  <c r="J86" i="71"/>
  <c r="J85" i="71" s="1"/>
  <c r="I86" i="71"/>
  <c r="I85" i="71" s="1"/>
  <c r="J82" i="71"/>
  <c r="I82" i="71"/>
  <c r="J79" i="71"/>
  <c r="I79" i="71"/>
  <c r="I78" i="71" s="1"/>
  <c r="J78" i="71"/>
  <c r="J75" i="71"/>
  <c r="I75" i="71"/>
  <c r="J72" i="71"/>
  <c r="J71" i="71"/>
  <c r="I72" i="71"/>
  <c r="I71" i="71" s="1"/>
  <c r="J68" i="71"/>
  <c r="J67" i="71" s="1"/>
  <c r="I68" i="71"/>
  <c r="I67" i="71" s="1"/>
  <c r="J65" i="71"/>
  <c r="I65" i="71"/>
  <c r="J61" i="71"/>
  <c r="I61" i="71"/>
  <c r="J58" i="71"/>
  <c r="I58" i="71"/>
  <c r="J55" i="71"/>
  <c r="I55" i="71"/>
  <c r="I54" i="71" s="1"/>
  <c r="I53" i="71" s="1"/>
  <c r="J54" i="71"/>
  <c r="J53" i="71" s="1"/>
  <c r="J36" i="71"/>
  <c r="J35" i="71" s="1"/>
  <c r="I36" i="71"/>
  <c r="I35" i="71" s="1"/>
  <c r="J33" i="71"/>
  <c r="I33" i="71"/>
  <c r="J30" i="71"/>
  <c r="J29" i="71" s="1"/>
  <c r="I30" i="71"/>
  <c r="I29" i="71" s="1"/>
  <c r="I28" i="71" s="1"/>
  <c r="I130" i="71" s="1"/>
  <c r="I151" i="71" s="1"/>
  <c r="D25" i="74"/>
  <c r="C25" i="74" s="1"/>
  <c r="C61" i="74"/>
  <c r="C79" i="74"/>
  <c r="D41" i="74"/>
  <c r="D40" i="74" s="1"/>
  <c r="C40" i="74" s="1"/>
  <c r="J31" i="72" l="1"/>
  <c r="J168" i="72" s="1"/>
  <c r="D57" i="74"/>
  <c r="C57" i="74" s="1"/>
  <c r="C58" i="74"/>
  <c r="J124" i="72"/>
  <c r="J121" i="72" s="1"/>
  <c r="D75" i="74"/>
  <c r="C75" i="74" s="1"/>
  <c r="C76" i="74"/>
  <c r="I39" i="75"/>
  <c r="I113" i="75" s="1"/>
  <c r="I131" i="75" s="1"/>
  <c r="J28" i="71"/>
  <c r="J130" i="71" s="1"/>
  <c r="J151" i="71" s="1"/>
  <c r="I31" i="72"/>
  <c r="I168" i="72" s="1"/>
  <c r="J39" i="75"/>
  <c r="J113" i="75" s="1"/>
  <c r="J131" i="75" s="1"/>
  <c r="C41" i="74"/>
  <c r="D24" i="74"/>
  <c r="C24" i="74" s="1"/>
</calcChain>
</file>

<file path=xl/sharedStrings.xml><?xml version="1.0" encoding="utf-8"?>
<sst xmlns="http://schemas.openxmlformats.org/spreadsheetml/2006/main" count="1447" uniqueCount="796">
  <si>
    <t>Eil.Nr.</t>
  </si>
  <si>
    <t>Paveldimo turto mokestis</t>
  </si>
  <si>
    <t>Mokinio krepšeliui finansuoti</t>
  </si>
  <si>
    <t>Kiti mokesčiai už valstybinius gamtos išteklius</t>
  </si>
  <si>
    <t>(dokumento sudarytojo (savivaldybės) pavadinimas)</t>
  </si>
  <si>
    <t>Savivaldybės kodas:</t>
  </si>
  <si>
    <t>Patikslintas ataskaitinio laikotarpio planas</t>
  </si>
  <si>
    <t>Mokesčiai už aplinkos teršimą</t>
  </si>
  <si>
    <t>Dotacijos iš užsienio šalių</t>
  </si>
  <si>
    <t>Kita tikslinė dotacija</t>
  </si>
  <si>
    <t>Funkcinės klasifikacijos kodas</t>
  </si>
  <si>
    <t>Bendros valstybės paslaugos</t>
  </si>
  <si>
    <t>Gynyba</t>
  </si>
  <si>
    <t>Viešoji tvarka ir visuomenės apsauga</t>
  </si>
  <si>
    <t>Ekonomika</t>
  </si>
  <si>
    <t>Būstas ir komunalinis ūkis</t>
  </si>
  <si>
    <t>Sveikatos apsauga</t>
  </si>
  <si>
    <t>Poilsis, kultūra ir religija</t>
  </si>
  <si>
    <t>Švietimas</t>
  </si>
  <si>
    <t>Socialinė apsauga</t>
  </si>
  <si>
    <t>asmens pareigų pavadinimas)</t>
  </si>
  <si>
    <t>Išlaidų pavadinimas</t>
  </si>
  <si>
    <t>Eil. Nr.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</si>
  <si>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</si>
  <si>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</si>
  <si>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</si>
  <si>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</si>
  <si>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</si>
  <si>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Subsidijos gaminiams</t>
  </si>
  <si>
    <t>Subsidijos gamybai</t>
  </si>
  <si>
    <t>Dotacijos užsienio valstybėms</t>
  </si>
  <si>
    <t>Dotacijos tarptautinėms organizacijoms</t>
  </si>
  <si>
    <t>Socialinė parama pinigais</t>
  </si>
  <si>
    <t>Socialinė parama natūra</t>
  </si>
  <si>
    <t>Darbdavių socialinė parama</t>
  </si>
  <si>
    <t>Darbdavių socialinė parama natūra</t>
  </si>
  <si>
    <t>Subsidijos</t>
  </si>
  <si>
    <t>iš viso</t>
  </si>
  <si>
    <t>Kitos išlaidos</t>
  </si>
  <si>
    <t>Darbo užmokestis</t>
  </si>
  <si>
    <t>Išlaidos pagal funkcinę klasifikaciją</t>
  </si>
  <si>
    <t>x</t>
  </si>
  <si>
    <t>KLAIPĖDOS RAJONO SAVIVALDYBĖ</t>
  </si>
  <si>
    <t>Vykdymas</t>
  </si>
  <si>
    <t>(tūkst. eurų)</t>
  </si>
  <si>
    <t>Forma Nr. 4 patvirtinta</t>
  </si>
  <si>
    <t>Lietuvos Respublikos finansų ministro</t>
  </si>
  <si>
    <t>2008 m. gruodžio 31 d. įsakymu Nr. 1K-465</t>
  </si>
  <si>
    <t>(Lietuvos Respublikos finansų ministro</t>
  </si>
  <si>
    <t xml:space="preserve">                   ATASKAITA</t>
  </si>
  <si>
    <t>Kodas</t>
  </si>
  <si>
    <t>Ministerijos/Savivaldybės</t>
  </si>
  <si>
    <t>Departamento</t>
  </si>
  <si>
    <t>Įstaigos</t>
  </si>
  <si>
    <t>( tūkst. eurų)</t>
  </si>
  <si>
    <t>Išlaidų ekonominės klasifikacijos kodas</t>
  </si>
  <si>
    <t>Mokėtinos sumos</t>
  </si>
  <si>
    <t xml:space="preserve"> biudžeto lėšos</t>
  </si>
  <si>
    <t>likutis metų pradžioje</t>
  </si>
  <si>
    <t>likutis ataskaitinio laikotarpio pabaigoje</t>
  </si>
  <si>
    <t>10 dienų</t>
  </si>
  <si>
    <t>Darbo užmokestis ir socialinis draudimas</t>
  </si>
  <si>
    <t>iš jų: gyventojų pajamų mokestis</t>
  </si>
  <si>
    <t>Palūkanos</t>
  </si>
  <si>
    <t>Finansų ministerijos sumokėtos palūkanos</t>
  </si>
  <si>
    <t>Subsidijos iš biudžeto lešų</t>
  </si>
  <si>
    <t>Subsidijos importui</t>
  </si>
  <si>
    <t>Dotacijos</t>
  </si>
  <si>
    <t>Įmokos į Europos Sąjungos biudžetą</t>
  </si>
  <si>
    <t>Tradiciniai nuosavi ištekliai</t>
  </si>
  <si>
    <t>Muitai</t>
  </si>
  <si>
    <t>Cukraus sektoriaus mokesčiai</t>
  </si>
  <si>
    <t>Bendrųjų nacionalinių pajamų nuosavi ištekliai</t>
  </si>
  <si>
    <t>Biudžeto disbalansų korekcija Jungtinės Karalystės naudai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</si>
  <si>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</si>
  <si>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</si>
  <si>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</si>
  <si>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</si>
  <si>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 xml:space="preserve">Darbdavių socialinė parama pinigais </t>
  </si>
  <si>
    <t>Subsidijos iš Europos Sąjungos ir kitos tarptautinės finansinės paramos (ne valdžios sektoriui)</t>
  </si>
  <si>
    <t>Materialiojo ir nematerialiojo turto įsigijimo išlaidos</t>
  </si>
  <si>
    <t>IŠ VISO (2+3)</t>
  </si>
  <si>
    <t>Gautinos sumos</t>
  </si>
  <si>
    <t>IŠLAIDOS</t>
  </si>
  <si>
    <t>( įstaigos vadovo ar jo įgalioto asmens pareigų pavadinimas)                     (parašas)                              (vardas, pavardė)</t>
  </si>
  <si>
    <t>Angliavandenilių išteklių mokestis</t>
  </si>
  <si>
    <t>(savivaldybės administarcijos vadovo ar jo įgalioto                           (parašas)                           ( vardas ir  pavardė)</t>
  </si>
  <si>
    <t>Darbdavių socialinė parama pinigais</t>
  </si>
  <si>
    <t>Dotacijos (45+48+51)</t>
  </si>
  <si>
    <t>Subsidijos (41)</t>
  </si>
  <si>
    <t>Palūkanos (28+31+34)</t>
  </si>
  <si>
    <t xml:space="preserve">Darbo užmokestis </t>
  </si>
  <si>
    <t>Darbo užmokestis ir socialinis draudimas (3+6)</t>
  </si>
  <si>
    <t>Patikslinta ataskaitinio laikotarpio išlaidų sąmata</t>
  </si>
  <si>
    <t xml:space="preserve">Išlaidų ekonominės klasifikacijos kodas </t>
  </si>
  <si>
    <t>(Išlaidų pavadinimas pagal valstybės funkcijų klasifikaciją )</t>
  </si>
  <si>
    <t xml:space="preserve">Funkcijos kodas:    </t>
  </si>
  <si>
    <t xml:space="preserve">Savivaldybės kodas :     </t>
  </si>
  <si>
    <t>(sudarymo vieta)</t>
  </si>
  <si>
    <t>Gargždai</t>
  </si>
  <si>
    <t>(data)</t>
  </si>
  <si>
    <t>(metinė, 1 ketvirčio, pusmečio, devynių mėnesių)</t>
  </si>
  <si>
    <t>( dokumento sudarytojo (savivaldybės) pavadinimas)</t>
  </si>
  <si>
    <t xml:space="preserve"> ministro   2011 m lapkričio 11 d. įsakymų Nr. 1K-361</t>
  </si>
  <si>
    <t xml:space="preserve">             (savivaldybės  pavadinimasa)</t>
  </si>
  <si>
    <t>1</t>
  </si>
  <si>
    <t>2</t>
  </si>
  <si>
    <t>3</t>
  </si>
  <si>
    <t>4</t>
  </si>
  <si>
    <t xml:space="preserve">Aplinkos apsauga </t>
  </si>
  <si>
    <t>IŠ VISO IŠLAIDŲ (11+12+13)</t>
  </si>
  <si>
    <t>LĖŠŲ LIKUTIS ATASKAITINIO LAIKOTARPIO PABAIGOJE (16+18+19)</t>
  </si>
  <si>
    <t>iš jų: apyvartinių lėšų likutis</t>
  </si>
  <si>
    <t xml:space="preserve">         skolintų lėšų likutis</t>
  </si>
  <si>
    <t xml:space="preserve">        kitos apyvartinės lėšos dėl kredito įstaigų veiklos apribojimo</t>
  </si>
  <si>
    <t>Forma Nr. 1-sav. Patvirtinta Lietuvos  Respublikos finansų</t>
  </si>
  <si>
    <t>ministro 2011 m. lapkričio 11 d. įsakymo  Nr. 1K-361</t>
  </si>
  <si>
    <t xml:space="preserve">                  (metinė, 1 ketvirčio, pusmečio, devynių mėnesių)</t>
  </si>
  <si>
    <t xml:space="preserve">Pajamų ekonominės klasifikacijos kodas </t>
  </si>
  <si>
    <t>Pajamų pavadinimas</t>
  </si>
  <si>
    <t>Žemės mokestis</t>
  </si>
  <si>
    <t xml:space="preserve">Nekilnojamojo turto mokestis </t>
  </si>
  <si>
    <t>Dotacijos iš tarptautinių organizacijų</t>
  </si>
  <si>
    <t>Europos Sąjungos finansinės paramos lėšos</t>
  </si>
  <si>
    <t>Valstybinėms (valstybės perduotoms savivaldybėms) funkcijoms atlikti</t>
  </si>
  <si>
    <t xml:space="preserve">Valstybinėms (valstybės perduotoms savivaldybėms) funkcijoms atlikti </t>
  </si>
  <si>
    <t>Palūkanos už paskolas</t>
  </si>
  <si>
    <t>Mokestis už valstybės turto naudojimą patikėjimo teise</t>
  </si>
  <si>
    <t>Įmokos už išlaikymą švietimo, socialinės apsaugos ir kitose įstaigose</t>
  </si>
  <si>
    <t>Kitos pajamos</t>
  </si>
  <si>
    <t>Kito ilgalaikio materialiojo turto realizavimo pajamos</t>
  </si>
  <si>
    <t>Akcijos (parduotos) ir kitas nuosavas kapitalas</t>
  </si>
  <si>
    <t>Metų pradžios lėšų likutis</t>
  </si>
  <si>
    <t>iš jo: praėjusių metų nepanaudota pajamų dalis, kuri viršija praėjusių metų panaudotus asignavimus</t>
  </si>
  <si>
    <t>(metinė, ketvirtinė)</t>
  </si>
  <si>
    <t>(vyriausiasis buhalteris (buhalteris))                                                           (parašas)                                (vardas, pavardė)</t>
  </si>
  <si>
    <t xml:space="preserve"> ATASKAITA</t>
  </si>
  <si>
    <t>SUVESTINĖ</t>
  </si>
  <si>
    <t xml:space="preserve">                                                      ATASKAITA</t>
  </si>
  <si>
    <t xml:space="preserve">(Lietuvos Respublikos finansų ministro 2018 m. kovo 15 d. </t>
  </si>
  <si>
    <t xml:space="preserve"> įsakymo Nr.1K-114 redakcija)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</si>
  <si>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</si>
  <si>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</si>
  <si>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</si>
  <si>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</si>
  <si>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</si>
  <si>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</si>
  <si>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</si>
  <si>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</si>
  <si>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</si>
  <si>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</si>
  <si>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</si>
  <si>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</si>
  <si>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</si>
  <si>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</si>
  <si>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</si>
  <si>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</si>
  <si>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(25+32)</t>
  </si>
  <si>
    <t>Dotacijos iš kitų valdžios sektoriaus subjektų einamiesiems tikslams (26+30+31)</t>
  </si>
  <si>
    <t>Speciali tikslinė dotacija savivaldybėms einamiesiems tikslams, iš viso (27+28+29)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</si>
  <si>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</si>
  <si>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</si>
  <si>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</si>
  <si>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Speciali tikslinė dotacija savivaldybėms turtui įsigyti,  iš viso (34+35+36+37)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</si>
  <si>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</si>
  <si>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</si>
  <si>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</si>
  <si>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</si>
  <si>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</si>
  <si>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</si>
  <si>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</si>
  <si>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</si>
  <si>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</si>
  <si>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</si>
  <si>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</si>
  <si>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</si>
  <si>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</si>
  <si>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</si>
  <si>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</si>
  <si>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</si>
  <si>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</si>
  <si>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</si>
  <si>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</si>
  <si>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</si>
  <si>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</si>
  <si>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</si>
  <si>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</si>
  <si>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</si>
  <si>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</si>
  <si>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</si>
  <si>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</si>
  <si>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</si>
  <si>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</si>
  <si>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</si>
  <si>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</si>
  <si>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</si>
  <si>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</si>
  <si>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</si>
  <si>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</si>
  <si>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</si>
  <si>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</si>
  <si>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</si>
  <si>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</si>
  <si>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</si>
  <si>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</si>
  <si>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</si>
  <si>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</si>
  <si>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</si>
  <si>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</si>
  <si>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</si>
  <si>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Finansinio turto sumažėjimo pajamos (finansinio turto pardavimo pajamos / grįžusios finansinės investicijos) (91+94)</t>
  </si>
  <si>
    <t>Vidaus finansinio turto sumažėjimo pajamos (surinktas iš rezidentų finansinis turtas ) (92+93)</t>
  </si>
  <si>
    <t>Kitos gautinos sumos (surinktos)</t>
  </si>
  <si>
    <t>Užsienio finansinio turto sumažėjimo pajamos (surinktas iš nerezidentų finansinis turtas)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</si>
  <si>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</si>
  <si>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</si>
  <si>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</si>
  <si>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</si>
  <si>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</si>
  <si>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Užsienio finansinių įsipareigojimų prisiėmimo pajamos (pasiskolinta iš kreditorių nerezidentų)</t>
  </si>
  <si>
    <t>Paskolos (gautos) (102+103)</t>
  </si>
  <si>
    <t xml:space="preserve">IŠ VISO ( 88+89+104)       </t>
  </si>
  <si>
    <t xml:space="preserve">(tūkst. eurų) </t>
  </si>
  <si>
    <t xml:space="preserve">Patikslintas ataskaitinio laikotarpio asignavimų planas  </t>
  </si>
  <si>
    <t>IŠ VISO ASIGNAVIMŲ (1+...+10)</t>
  </si>
  <si>
    <t>Finansinio turto padidėjimo išlaidos (finansinio turto įsigijimo / investavimo išlaidos)</t>
  </si>
  <si>
    <t>Finansinių įsipareigojimų vykdymo išlaidos (grąžintos paskolos)</t>
  </si>
  <si>
    <t xml:space="preserve">      iš jo praėjusių metų nepanaudota pajamų dalis*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</si>
  <si>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</si>
  <si>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</si>
  <si>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>Forma Nr. 2 - sav.   patvirtinta Lietuvos Respublikos finansų</t>
  </si>
  <si>
    <t>(Lietuvos Respublikos finansų ministro 2018 m. kovo 15 d. įsakymo Nr. 1K-114 redakcija)</t>
  </si>
  <si>
    <t>(tūkst. eur)</t>
  </si>
  <si>
    <t>Išlaidos (2+8+26+40+44+58+66)</t>
  </si>
  <si>
    <t>Prekių ir paslaugų naudojimo išlaidos (9)</t>
  </si>
  <si>
    <t>Prekių ir paslaugų naudojimo išlaidos (10+….+25)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</si>
  <si>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</si>
  <si>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</si>
  <si>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</si>
  <si>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</si>
  <si>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</si>
  <si>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</si>
  <si>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</si>
  <si>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</si>
  <si>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</si>
  <si>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</si>
  <si>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</si>
  <si>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</si>
  <si>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</si>
  <si>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</si>
  <si>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</si>
  <si>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</si>
  <si>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(27+38)</t>
  </si>
  <si>
    <t>Palūkanos nerezidentams</t>
  </si>
  <si>
    <t>Palūkanos rezidentams, kitiems nei valdžios sektorius (tik už tiesioginę skolą) (32+33)</t>
  </si>
  <si>
    <t>Palūkanos kitiems valdžios sektoriaus subjektams (35+36+37)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</si>
  <si>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</si>
  <si>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</si>
  <si>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</si>
  <si>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</si>
  <si>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</si>
  <si>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iš biudžeto lėšų (42+43)</t>
  </si>
  <si>
    <t>Dotacijos užsienio valstybėms (46+47)</t>
  </si>
  <si>
    <t>Dotacijos užsienio valstybėms einamiesiems tikslams</t>
  </si>
  <si>
    <t>Dotacijos užsienio valstybėms turtui įsigyti</t>
  </si>
  <si>
    <t>Dotacijos tarptautinėms organizacijoms (49+50)</t>
  </si>
  <si>
    <t>Dotacijos tarptautinėms organizacijoms einamiesiems tikslams</t>
  </si>
  <si>
    <t>Dotacijos tarptautinėms organizacijoms turtui įsigyti</t>
  </si>
  <si>
    <t>Dotacijos kitiems valdžios sektoriaus subjektams (52+55)</t>
  </si>
  <si>
    <t>Dotacijos kitiems valdžios sektoriaus subjektams einamiesiems tikslams (53+54)</t>
  </si>
  <si>
    <t>Dotacijos kitiems valdžios sektoriaus subjektams einamiesiems tikslams</t>
  </si>
  <si>
    <t>Dotacijos savivaldybėms einamiesiems tikslams</t>
  </si>
  <si>
    <t>Dotacijos kitiems valdžios sektoriaus subjektams turtui įsigyti (56+57)</t>
  </si>
  <si>
    <t>Dotacijos kitiems valdžios sektoriaus subjektams turtui įsigyti</t>
  </si>
  <si>
    <t>Dotacijos savivaldybėms turtui įsigyti</t>
  </si>
  <si>
    <t>Socialinės išmokos (pašalpos) (59+62+63)</t>
  </si>
  <si>
    <t>Socialinė parama (socialinės paramos pašalpos) (60+61)</t>
  </si>
  <si>
    <t>Rentos</t>
  </si>
  <si>
    <t>Darbdavių socialinė parama (64+65)</t>
  </si>
  <si>
    <t>Kitos išlaidos (67+71)</t>
  </si>
  <si>
    <t>Kitos išlaidos einamiesiems tikslams (68+69+70)</t>
  </si>
  <si>
    <t>Stipendijos</t>
  </si>
  <si>
    <t>Kitos išlaidos kitiems einamiesiems tikslams</t>
  </si>
  <si>
    <t>Neigiama valiutos kurso įtaka</t>
  </si>
  <si>
    <t>Kitos išlaidos turtui įsigyti</t>
  </si>
  <si>
    <t>MATERIALIOJO IR NEMATERIALIOJO TURTO ĮSIGIJIMO IŠLAIDOS (73+90+95+97+99)</t>
  </si>
  <si>
    <t>Ilgalaikio materialiojo turto kūrimo ir įsigijimo išlaidos (74+76+80+84+88)</t>
  </si>
  <si>
    <t>Žemės įsigijimo išlaidos</t>
  </si>
  <si>
    <t>Pastatų ir statinių įsigijimo išlaidos (77+78+79)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</si>
  <si>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</si>
  <si>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</si>
  <si>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</si>
  <si>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 (81+82+83)</t>
  </si>
  <si>
    <t>Transporto priemonių įsigijimo išlaidos</t>
  </si>
  <si>
    <t>Kitų mašinų ir įrenginių įsigijimo išlaidos</t>
  </si>
  <si>
    <t xml:space="preserve">Ginklų ir karinės įrangos įsigijimo išlaidos </t>
  </si>
  <si>
    <t>Kultūros ir kitų vertybių įsigijimo išlaidos (85+86+87)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</si>
  <si>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</si>
  <si>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</si>
  <si>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</si>
  <si>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</si>
  <si>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</si>
  <si>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Nematerialiojo turto kūrimo ir įsigijimo išlaidos (91+92+93+94)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</si>
  <si>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</si>
  <si>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</si>
  <si>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</si>
  <si>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</si>
  <si>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</si>
  <si>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</si>
  <si>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</si>
  <si>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 (100+101+102)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</si>
  <si>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</si>
  <si>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</si>
  <si>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</si>
  <si>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(1+72)</t>
  </si>
  <si>
    <t>Finansinio turto padidėjimo išlaidos (finansinio turto įsigijimo / investavimo išlaidos) (105+109)</t>
  </si>
  <si>
    <t>Vidaus finansinio turto padidėjimo išlaidos (investavimo į rezidentus išlaidos) (106+107+108)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</si>
  <si>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</si>
  <si>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</si>
  <si>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</si>
  <si>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 (110+111+112)</t>
  </si>
  <si>
    <t>Akcijos (įsigytos iš nerezidentų)</t>
  </si>
  <si>
    <t>Finansinių įsipareigojimų vykdymo išlaidos (grąžintos skolos) (114+119)</t>
  </si>
  <si>
    <t>Vidaus finansinių įsipareigojimų vykdymo išlaidos (kreditoriams rezidentams grąžintos skolos)  (115+116+117+118)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</si>
  <si>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</si>
  <si>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</si>
  <si>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</si>
  <si>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</si>
  <si>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(grąžinta kreditoriams nerezedentams) (120+121+122+123)</t>
  </si>
  <si>
    <t>IŠ VISO IŠLAIDŲ (103+104+113)</t>
  </si>
  <si>
    <t>2018 m. vasario 7 d. įsakymo Nr. 1K-50 redakcija)</t>
  </si>
  <si>
    <t xml:space="preserve">                            KLAIPĖDOS RAJONO SAVIVALDYBĖ 188773688 KLAIPĖDOS G. 2, GARGŽDAI LT-96130</t>
  </si>
  <si>
    <t xml:space="preserve">                                                         (įstaigos pavadinimas, kodas Juridinių asmenų registre, adresas)</t>
  </si>
  <si>
    <t xml:space="preserve">                                                                   MOKĖTINŲ IR GAUTINŲ SUMŲ</t>
  </si>
  <si>
    <t xml:space="preserve">                                                                   (data)</t>
  </si>
  <si>
    <t>Eil.Nr</t>
  </si>
  <si>
    <t xml:space="preserve">iš jų įvykdymo terminas </t>
  </si>
  <si>
    <t>45 dienas</t>
  </si>
  <si>
    <t>Prekių ir paslaugų naudojimo išlaidos</t>
  </si>
  <si>
    <t>Palūkanos rezidentams, kitiems nei valdžios sektorius (tik už tiesioginę skolą)</t>
  </si>
  <si>
    <t>Palūkanos kitiems valdžios sektoriaus subjektams</t>
  </si>
  <si>
    <t>Dotacijos kitiems valdžios sektoriaus subjektams</t>
  </si>
  <si>
    <t>Dotacijos kitiems valdžios sektorius subjektams einamiesiems tikslams</t>
  </si>
  <si>
    <t>Pridėtinės vertės mokesčio nuosavi ištekliai</t>
  </si>
  <si>
    <t>Su nuosavais ištekliais susijusios baudos, delspinigiai ir neigiamos palūkanos</t>
  </si>
  <si>
    <t>Socialinė parama (soc. paramos pašalpos) ir rentos</t>
  </si>
  <si>
    <t>Kitos išlaidos einamiesiems tikslams</t>
  </si>
  <si>
    <t>Neigaima valiutos kurso įtaka</t>
  </si>
  <si>
    <t>Pervedama Europos Sąjungos, kitos tarptautinės finansinės paramos ir bendrojo finansavimo lėšos</t>
  </si>
  <si>
    <t>Pervedamos Europos Sąjungos ir kitos tarptautinės finansinės paramos ir bendrojo finansavimo lėšos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</si>
  <si>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</si>
  <si>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</si>
  <si>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</si>
  <si>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</si>
  <si>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</si>
  <si>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</si>
  <si>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</si>
  <si>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</si>
  <si>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</si>
  <si>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</si>
  <si>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</si>
  <si>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Pastatų ir statinių įsigijimo išlaidos</t>
  </si>
  <si>
    <t>Gyvenamiųjų namų įsigijimo išlaidos</t>
  </si>
  <si>
    <t>Mašinų ir įrenginių įsigijimo išlaidos</t>
  </si>
  <si>
    <t>Ginklų ir karinės įrangos įsigijimo išlaidos</t>
  </si>
  <si>
    <t>Kultūros ir kitų vertybių įsigijimo išlaidos</t>
  </si>
  <si>
    <t>Nematerialiojo turto kūrimo ir įsigijimo išlaidos</t>
  </si>
  <si>
    <t>Kompiuterinės programinės įrangos ir kompiuterinės programinės įrangos licencijų įsigijimo išlaidos</t>
  </si>
  <si>
    <t xml:space="preserve">Patentų įsigijimo išlaidos </t>
  </si>
  <si>
    <t>Strateginių ir neliečiamųjų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</si>
  <si>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</si>
  <si>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</si>
  <si>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</si>
  <si>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</si>
  <si>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Karinių atsargų įsigijimo išlaidos</t>
  </si>
  <si>
    <t>Ilgalakio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</si>
  <si>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</si>
  <si>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</si>
  <si>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>Finansinių įsipareigojimų vykdymo išlaidos (grąžintos skolos)</t>
  </si>
  <si>
    <t>Biudžeto ir ekonomikos skyriaus vyriausioji specialistė                                                          Reda Balčytienė</t>
  </si>
  <si>
    <t>Administracijos direktorius                                                                                                Sigitas Karbauskas</t>
  </si>
  <si>
    <t>Administracijos direktorius                                                                                                                       Sigitas Karbauskas</t>
  </si>
  <si>
    <t xml:space="preserve">                   BIUDŽETO IŠLAIDŲ SĄMATOS VYKDYMO 2018 M. GRUODŽIO 31 D.</t>
  </si>
  <si>
    <t>metinė</t>
  </si>
  <si>
    <t xml:space="preserve">            2019-01-31  Nr. (5.1.55 E) A5-623</t>
  </si>
  <si>
    <t>Administracijos direktorius                                                                                                   Sigitas Karbauskas</t>
  </si>
  <si>
    <t xml:space="preserve">                                                         2018 M. GRUODŽIO 31 D.</t>
  </si>
  <si>
    <t xml:space="preserve">                                                                                metinė</t>
  </si>
  <si>
    <t xml:space="preserve">                                                      2019-01-24   Nr. (5.1.55 E) A5-501</t>
  </si>
  <si>
    <t>Forma nr.3-sav. Patvirtinta Lietuvos Respublikos finansų ministro 2011 m. lapkričio 11 d. įsakymu Nr. 1K-361 ( Lietuvos Respublikos finansų ministro 2018 m. kovo 15 d. įsakymo Nr.1K-114 redakcija)</t>
  </si>
  <si>
    <t xml:space="preserve">              SKOLINIŲ ĮSIPAREIGOJIMŲ  2018 M. GRUODŽIO 31 D. ATASKAITA                                                                                                          </t>
  </si>
  <si>
    <t xml:space="preserve">                                                             (metinė, 1 ketvirčio, pusmečio, devynių mėnesių)</t>
  </si>
  <si>
    <t xml:space="preserve">      2019-01-25 Nr. (5.1.55 E) A5 - 523 </t>
  </si>
  <si>
    <t xml:space="preserve">   (data)</t>
  </si>
  <si>
    <t xml:space="preserve"> (sudarymo vieta)</t>
  </si>
  <si>
    <t>Savivaldybės kodas</t>
  </si>
  <si>
    <t>Pavadinimas</t>
  </si>
  <si>
    <t>Iš viso įsipareigojimų (4+5)</t>
  </si>
  <si>
    <t>iš jų:</t>
  </si>
  <si>
    <t>ilgalaikių</t>
  </si>
  <si>
    <t>trumpalaikių</t>
  </si>
  <si>
    <t>Skolinių įsipareigojimų likutis ataskaitinio laikotarpio pradžioje (2+16)</t>
  </si>
  <si>
    <t>Vidaus įsipareigojimai (3+5+10+13)</t>
  </si>
  <si>
    <t xml:space="preserve">Paskolos, iš jų: </t>
  </si>
  <si>
    <t xml:space="preserve">            paskolos iš valstybės biudžeto</t>
  </si>
  <si>
    <t>Finansinės nuomos (lizingo) sutartys, iš jų:</t>
  </si>
  <si>
    <t xml:space="preserve">     su pinigų finansų įstaigomis*</t>
  </si>
  <si>
    <t xml:space="preserve">     su finansinės išperkamosios nuomos (lizingo) įmonėmis</t>
  </si>
  <si>
    <t xml:space="preserve">     valdžios ir privataus subjektų partnerystės sutartys</t>
  </si>
  <si>
    <t xml:space="preserve">     veiklos nuomos sutartys**</t>
  </si>
  <si>
    <t xml:space="preserve"> Prekybos kreditų restruktūrizavimo sutartys, iš jų:</t>
  </si>
  <si>
    <t xml:space="preserve">     su kitais subjektais</t>
  </si>
  <si>
    <t xml:space="preserve">Kiti įsipareigojamieji skolos dokumentai****, iš jų: </t>
  </si>
  <si>
    <t>Užsienio įsipareigojimai</t>
  </si>
  <si>
    <t>Prisiimti skoliniai įsipareigojimai, iš viso (18+33)</t>
  </si>
  <si>
    <t>Vidaus įsipareigojimai (19+21+26+29+32)</t>
  </si>
  <si>
    <t xml:space="preserve">     paskolos iš valstybės biudžeto</t>
  </si>
  <si>
    <t>Kiti įsipareigomieji skolos dokumentai****, iš jų:</t>
  </si>
  <si>
    <t>Savivaldybės prisiimta skola***</t>
  </si>
  <si>
    <t xml:space="preserve">Įvykdyti skoliniai įsipareigojimai, iš viso (35+50) </t>
  </si>
  <si>
    <t>Vidaus įsipareigojimai (36+38+43+46+49)</t>
  </si>
  <si>
    <t>Savivaldybės nurašyta skola***</t>
  </si>
  <si>
    <t>Užsienio valiutos kursų pasikeitimo skirtumas ataskaitos sudarymo dieną (padidėjimas +, sumažėjimas -)</t>
  </si>
  <si>
    <t>Skolinių įsipareigojimų likutis ataskaitinio laikotarpio pabaigoje (51+53+67)</t>
  </si>
  <si>
    <t>Vidaus įsipareigojimai (54+56+61+64)</t>
  </si>
  <si>
    <t>Savivaldybės prisiimti įsipareigojimai pagal garantijas dėl savivaldybės kontroliuojamų įmonių prisiimtų įsipareigojimų</t>
  </si>
  <si>
    <t xml:space="preserve">* Pinigų finansų įstaigos apima bankus ir kredito unijas, sąrašas skelbiamas Lietuvos banko interneto svetainėje adsesų: https://www.lb.lt/fiis/pfi </t>
  </si>
  <si>
    <t>** Sutartys, kurios pagal finansų ministro patvirtintus viešojo sektoriaus apskaitos ir finansinės atskaitomybės standartus laikomos finansinės nuomos (lizingo) sutartimis</t>
  </si>
  <si>
    <t>***Pateikiamos pastabos dėl savivaldybės prisiimtos ar nurašytos skolos</t>
  </si>
  <si>
    <t>****Įtraukiami faktoringo sutartys ( be regreso teisės), kreditorinio reikalavimo perleidimo sutartys bei kiti skolos įsipareigomieji dokumentai</t>
  </si>
  <si>
    <t>Savivaldybės administracijos direktorius                                                                                      Sigitas Karbauskas</t>
  </si>
  <si>
    <t>(savivaldybės adminisracijos vadovo ar jo įgalioto asmens                  (parašas)                                   (vardas ir pavardė)</t>
  </si>
  <si>
    <t>pareigų pavadinimas)</t>
  </si>
  <si>
    <t>BIUDŽETO PAJAMŲ IR IŠLAIDŲ PLANO VYKDYMO 2018 M.  GRUODŽIO  31 D.</t>
  </si>
  <si>
    <t>Metinė</t>
  </si>
  <si>
    <t>2019-01-31  Nr. (5.1.55 E) A5 - 625</t>
  </si>
  <si>
    <t xml:space="preserve">2018 M.  IŠ SAVIVALDYBĖS BIUDŽETO IŠLAIKOMŲ ĮSTAIGŲ PAJAMŲ UŽ TEIKIAMAS </t>
  </si>
  <si>
    <t xml:space="preserve">PASLAUGAS ĮMOKŲ Į SAVIVALDYBĖS BIUDŽETĄ PLANO VYKDYMAS </t>
  </si>
  <si>
    <t xml:space="preserve"> tūkst.eurų</t>
  </si>
  <si>
    <t>Eil.</t>
  </si>
  <si>
    <t>Įstaigos pavadinimas</t>
  </si>
  <si>
    <t>Metinis patikslintas planas</t>
  </si>
  <si>
    <t>Vykdymo procentas</t>
  </si>
  <si>
    <t>Nr.</t>
  </si>
  <si>
    <t>1.</t>
  </si>
  <si>
    <t>"Vaivorykštės" gimnazija</t>
  </si>
  <si>
    <t>2.</t>
  </si>
  <si>
    <t>Priekulės I.Simonaitytės gimnazija</t>
  </si>
  <si>
    <t>3.</t>
  </si>
  <si>
    <t>Veiviržėnų J.Šaulio gimnazija</t>
  </si>
  <si>
    <t>4.</t>
  </si>
  <si>
    <t>Endriejavo pagrindinė mokykla</t>
  </si>
  <si>
    <t>5.</t>
  </si>
  <si>
    <t>"Kranto" pagrindinė mokykla</t>
  </si>
  <si>
    <t>6.</t>
  </si>
  <si>
    <t>"Minijos" progimnazija</t>
  </si>
  <si>
    <t>7.</t>
  </si>
  <si>
    <t>Agluonėnų pagrindinė mokykla</t>
  </si>
  <si>
    <t>8.</t>
  </si>
  <si>
    <t>Dituvos pagrindinė mokykla</t>
  </si>
  <si>
    <t>9.</t>
  </si>
  <si>
    <t>Dovilų pagrindinė mokykla</t>
  </si>
  <si>
    <t>10.</t>
  </si>
  <si>
    <t>Judrėnų Stepono Dariaus pagrindinė mokykla</t>
  </si>
  <si>
    <t>11.</t>
  </si>
  <si>
    <t>Ketvergių pagrindinė mokykla</t>
  </si>
  <si>
    <t>12.</t>
  </si>
  <si>
    <t>Kretingalės pagrindinė mokykla</t>
  </si>
  <si>
    <t>13.</t>
  </si>
  <si>
    <t>Lapių pagrindinė mokykla</t>
  </si>
  <si>
    <t>14.</t>
  </si>
  <si>
    <t>Plikių I. Labutytės pagrindinė mokykla</t>
  </si>
  <si>
    <t>15.</t>
  </si>
  <si>
    <t>Šiūparių mokykla-daugiafunkcis centras</t>
  </si>
  <si>
    <t>16.</t>
  </si>
  <si>
    <t>Vėžaičių pagrindinė mokykla</t>
  </si>
  <si>
    <t>17.</t>
  </si>
  <si>
    <t>Slengių mokykla-daugiafunkcis centras</t>
  </si>
  <si>
    <t>18.</t>
  </si>
  <si>
    <t>Pašlūžmio mokykla-daugiafunkcis centras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</si>
  <si>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</si>
  <si>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</si>
  <si>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</si>
  <si>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</si>
  <si>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</si>
  <si>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</si>
  <si>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</si>
  <si>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Kvietinių mokykla-darželis</t>
  </si>
  <si>
    <t>23.</t>
  </si>
  <si>
    <t>Agluonėnų lopšelis-darželis "Nykštukas"</t>
  </si>
  <si>
    <t>24.</t>
  </si>
  <si>
    <t>Dovilų vaikų lopšelis-darželis "Kregždutė"</t>
  </si>
  <si>
    <t>25.</t>
  </si>
  <si>
    <t>Drevernos mokykla- darželis</t>
  </si>
  <si>
    <t>26.</t>
  </si>
  <si>
    <t>Gargždų lopšelis-darželis "Naminukas"</t>
  </si>
  <si>
    <t>27.</t>
  </si>
  <si>
    <t>Kretingalės vaikų lopšelis-darželis</t>
  </si>
  <si>
    <t>28.</t>
  </si>
  <si>
    <t>Priekulės vaikų lopšelis-darželis</t>
  </si>
  <si>
    <t>29.</t>
  </si>
  <si>
    <t>Vėžaičių vaikų lopšelis-darželis</t>
  </si>
  <si>
    <t>30.</t>
  </si>
  <si>
    <t>Gargždų muzikos mokykla</t>
  </si>
  <si>
    <t>31.</t>
  </si>
  <si>
    <t>Priekulės muzikos mokykla</t>
  </si>
  <si>
    <t>32.</t>
  </si>
  <si>
    <t>Gargždų sporto mokykla</t>
  </si>
  <si>
    <t>33.</t>
  </si>
  <si>
    <t>Vaikų ir jaunimo laisvalaikio centras</t>
  </si>
  <si>
    <t>34.</t>
  </si>
  <si>
    <t>Švietimo centras</t>
  </si>
  <si>
    <t>35.</t>
  </si>
  <si>
    <t>Klaipėdos rajono turizmo informacijos centras</t>
  </si>
  <si>
    <t>36.</t>
  </si>
  <si>
    <t>Klaipėdos r. savivaldybės visuomenės sveikatos biuras</t>
  </si>
  <si>
    <t>37.</t>
  </si>
  <si>
    <t>Gargždų socialinių paslaugų centras</t>
  </si>
  <si>
    <t>38.</t>
  </si>
  <si>
    <t>Klaipėdos rajono paramos šeimai centras</t>
  </si>
  <si>
    <t>39.</t>
  </si>
  <si>
    <t>Priekulės socialinių paslaugų centras</t>
  </si>
  <si>
    <t>40.</t>
  </si>
  <si>
    <t>Viliaus Gaigalaičio globos namai</t>
  </si>
  <si>
    <t>41.</t>
  </si>
  <si>
    <t>Jono Lankučio viešoji biblioteka</t>
  </si>
  <si>
    <t>42.</t>
  </si>
  <si>
    <t>Gargždų krašto muziejus</t>
  </si>
  <si>
    <t>43.</t>
  </si>
  <si>
    <t>Gargždų kultūros centras</t>
  </si>
  <si>
    <t>44.</t>
  </si>
  <si>
    <t>Dovilų etninės kultūros centras</t>
  </si>
  <si>
    <t>45.</t>
  </si>
  <si>
    <t>Kretingalės kultūros centras</t>
  </si>
  <si>
    <t>46.</t>
  </si>
  <si>
    <t>Priekulės kultūros centras</t>
  </si>
  <si>
    <t>47.</t>
  </si>
  <si>
    <t>Veiviržėnų kultūros centras</t>
  </si>
  <si>
    <t>48.</t>
  </si>
  <si>
    <t>Vėžaičių kultūros centras</t>
  </si>
  <si>
    <t>49.</t>
  </si>
  <si>
    <t>Sporto centras</t>
  </si>
  <si>
    <t>50.</t>
  </si>
  <si>
    <t>Savivaldybės administracija</t>
  </si>
  <si>
    <t>51.</t>
  </si>
  <si>
    <t>Klaipėdos r. sav. priešgaisrinė tarnyba</t>
  </si>
  <si>
    <t>52.</t>
  </si>
  <si>
    <t>Gargždų atviras jaunimo centras</t>
  </si>
  <si>
    <t>IŠ VISO PAJAMŲ:</t>
  </si>
  <si>
    <t>2018 METŲ IŠ SAVIVALDYBĖS BIUDŽETO IŠLAIKOMŲ ĮSTAIGŲ PAJAMŲ</t>
  </si>
  <si>
    <t xml:space="preserve">UŽ PATALPŲ NUOMĄ ĮMOKŲ Į SAVIVALDYBĖS BIUDŽETĄ PLANO VYKDYMAS </t>
  </si>
  <si>
    <t xml:space="preserve">  tūkst.eurų</t>
  </si>
  <si>
    <t>,,Minijos" progimnazija</t>
  </si>
  <si>
    <t>Gargždų lopšelis-darželis ,,Naminukas"</t>
  </si>
  <si>
    <t>tūkst. Eurų</t>
  </si>
  <si>
    <t>Įstaigos  pavadinimas</t>
  </si>
  <si>
    <t>Patikslintas metinis planas</t>
  </si>
  <si>
    <t>Iš jų:</t>
  </si>
  <si>
    <t>Ataskaitinio laikotarpio planas</t>
  </si>
  <si>
    <t xml:space="preserve">Eil. </t>
  </si>
  <si>
    <t>išlaidoms</t>
  </si>
  <si>
    <t>turtui įsigyti</t>
  </si>
  <si>
    <t>nuo  metinio plano</t>
  </si>
  <si>
    <t>nuo ataskaitinio laikotarpio plano</t>
  </si>
  <si>
    <t>iš jų: darbo užmokesčiui</t>
  </si>
  <si>
    <t>Gargždų "Vaivorykštės" gimnazija</t>
  </si>
  <si>
    <t>Gargždų "Kranto" pagrindinė m.</t>
  </si>
  <si>
    <t>Gargždų "Minijos" progimnazija</t>
  </si>
  <si>
    <t>Judrėnų Stepono Dariaus pagr. m.</t>
  </si>
  <si>
    <t>Plikių Ievos Labutytės pagrindinė mokykla</t>
  </si>
  <si>
    <t>Šiūparių mokykla-daugiafunkcinis centras</t>
  </si>
  <si>
    <t>Pašlūžmio mokykla-daugiafunkcinis c.</t>
  </si>
  <si>
    <t>Gargždų l.-darželis "Ąžuoliukas"</t>
  </si>
  <si>
    <t>Gargždų l.-darželis "Gintarėlis"</t>
  </si>
  <si>
    <t>Gargždų l.-darželis "Saulutė"</t>
  </si>
  <si>
    <t>Agluonėnų l.-darželis 'Nykštukas"</t>
  </si>
  <si>
    <t>Dovilų vaikų l.-darželis "Kregždutė"</t>
  </si>
  <si>
    <t>Drevernos mokykla-darželis</t>
  </si>
  <si>
    <t>Gargždų l.-darželis "Naminukas"</t>
  </si>
  <si>
    <t>Vėžaičių lopšelis-darželis</t>
  </si>
  <si>
    <t>Gargždų vaikų ir jaunimo laisvalaikio centras</t>
  </si>
  <si>
    <t>Klaipėdos rajono švietimo centras</t>
  </si>
  <si>
    <t>Pedagoginė psichologinė tarnyba</t>
  </si>
  <si>
    <t xml:space="preserve">Klaipėdos rajono savivaldybės visuomenės sveikatos biuras </t>
  </si>
  <si>
    <t>Gargždų soc. paslaugų centras</t>
  </si>
  <si>
    <t>Klaipėdos r. paramos šeimai centras</t>
  </si>
  <si>
    <t>Priekulės soc. paslaugų centras</t>
  </si>
  <si>
    <t>Vėžaičų kultūros centras</t>
  </si>
  <si>
    <t>Klaipėdos r. sav. priešgaistinė tarnyba</t>
  </si>
  <si>
    <t>53.</t>
  </si>
  <si>
    <t>Kontrolės ir audito tarnyba</t>
  </si>
  <si>
    <t>54.</t>
  </si>
  <si>
    <t>Iš viso išlaidų</t>
  </si>
  <si>
    <t xml:space="preserve">2018 METŲ KLAIPĖDOS  RAJONO  SAVIVALDYBĖS  BIUDŽETO  IŠLAIDŲ  PLANO  VYKDYMAS  </t>
  </si>
  <si>
    <t>Vykdymas per ataskaitinį laikotarpį</t>
  </si>
  <si>
    <t>nuo metinio plano</t>
  </si>
  <si>
    <t>1 ŽINIŲ VISUOMENĖS PLĖTROS PROGRAMA</t>
  </si>
  <si>
    <t>Gargždų "Kranto" pagrindinė mokykla</t>
  </si>
  <si>
    <t>Iš viso :</t>
  </si>
  <si>
    <t>2 EKONOMINIO KONKURENCINGUMO DIDINIMO PROGRAMA</t>
  </si>
  <si>
    <t>Klaipėdos r. turizmo informacijos centras</t>
  </si>
  <si>
    <t xml:space="preserve"> </t>
  </si>
  <si>
    <t>3 APLINKOS APSAUGOS PROGRAMA</t>
  </si>
  <si>
    <t>Iš viso:</t>
  </si>
  <si>
    <t>4 SVEIKATOS APSAUGOS PROGRAMA</t>
  </si>
  <si>
    <t>5 SOCIALINĖS PARAMOS PROGRAMA</t>
  </si>
  <si>
    <t>6 VIEŠOSIOS INFRASTRUKTŪROS PLĖTROS PROGRAMA</t>
  </si>
  <si>
    <t>7 KULTŪRINIO PAVELDO PUOSELĖJIMO IR KULTŪROS PASLAUGŲ PLĖTROS PROGRAMA</t>
  </si>
  <si>
    <t>8 KŪNO KULTŪROS IR SPORTO PLĖTROS PROGRAMA</t>
  </si>
  <si>
    <t>9 SAVIVALDYBĖS VALDYMO IR PAGRINDINIŲ FUNKCIJŲ VYKDYMO PROGRAMA</t>
  </si>
  <si>
    <t>Paskolų ir palūkanų grąžinimas</t>
  </si>
  <si>
    <t>Bendrosios dotacijos kompensacija, grąžinama valstybės biudžetui</t>
  </si>
  <si>
    <t>Savivaldybės administracijos direktoriaus rezervas</t>
  </si>
  <si>
    <t>Finansinio turto įsigijimas (akcijos)</t>
  </si>
  <si>
    <t>Iš viso išlaidų:</t>
  </si>
  <si>
    <t xml:space="preserve">2018 METŲ  KLAIPĖDOS  RAJONO  SAVIVALDYBĖS  BIUDŽETO  IŠLAIDŲ  PLANO  VYKDYMAS  </t>
  </si>
  <si>
    <t xml:space="preserve">2016 - 2018 M. KLAIPĖDOS RAJONO SAVIVALDYBĖS BIUDŽETO ASIGNAVIMŲ STRUKTŪRA </t>
  </si>
  <si>
    <t xml:space="preserve">PAGAL VALSTYBĖS FUNKCIJAS </t>
  </si>
  <si>
    <t>tūkst. eurų</t>
  </si>
  <si>
    <t>Asignavimai pagal valstybės funkcijas</t>
  </si>
  <si>
    <t>2016 m. vykdymas</t>
  </si>
  <si>
    <t>Struktūra procentais</t>
  </si>
  <si>
    <t>2017 m. vykdymas</t>
  </si>
  <si>
    <t>2018 m. vykdymas</t>
  </si>
  <si>
    <t>Skirtumas</t>
  </si>
  <si>
    <t>proc.</t>
  </si>
  <si>
    <t xml:space="preserve"> Bendros valstybės paslaugos</t>
  </si>
  <si>
    <t>Paskolos ir palūkanos</t>
  </si>
  <si>
    <t>Finansinio turto (akcijų) įsigijimas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</si>
  <si>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</si>
  <si>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</si>
  <si>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</si>
  <si>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</si>
  <si>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</si>
  <si>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Sveikatos priežiūra</t>
  </si>
  <si>
    <t xml:space="preserve"> Poilsis, kultūra ir religija</t>
  </si>
  <si>
    <t xml:space="preserve"> Švietimas</t>
  </si>
  <si>
    <t xml:space="preserve"> Socialinė apsauga</t>
  </si>
  <si>
    <t>IŠ VISO ASIGNAVIMŲ:</t>
  </si>
  <si>
    <t>2018 m.palyginimas su 2017 m.</t>
  </si>
  <si>
    <t xml:space="preserve">  2016 - 2018 M.  KLAIPĖDOS RAJONO SAVIVALDYBĖS BIUDŽETO ASIGNAVIMŲ STRUKTŪRA </t>
  </si>
  <si>
    <t xml:space="preserve">PAGAL EKONOMINĮ PASKIRSTYMĄ  </t>
  </si>
  <si>
    <t>tūkst.eurų</t>
  </si>
  <si>
    <t>Asignavimų straipsniai</t>
  </si>
  <si>
    <t>skirtumas</t>
  </si>
  <si>
    <t>Prekės ir paslaugos-iš viso:</t>
  </si>
  <si>
    <t>3.1.</t>
  </si>
  <si>
    <t>Mityba</t>
  </si>
  <si>
    <t>3.2.</t>
  </si>
  <si>
    <t>Medikamentai</t>
  </si>
  <si>
    <t>3.3.</t>
  </si>
  <si>
    <t>Ryšių paslaugos</t>
  </si>
  <si>
    <t>3.4.</t>
  </si>
  <si>
    <t>Transporto išlaikymas</t>
  </si>
  <si>
    <t>3.5.</t>
  </si>
  <si>
    <t>Apranga ir patalynė</t>
  </si>
  <si>
    <t>3.6.</t>
  </si>
  <si>
    <t>Spaudiniai</t>
  </si>
  <si>
    <t>3.7.</t>
  </si>
  <si>
    <t>Kitos prekės</t>
  </si>
  <si>
    <t>3.8.</t>
  </si>
  <si>
    <t>Komandiruotės</t>
  </si>
  <si>
    <t>3.9.</t>
  </si>
  <si>
    <t>Gyvenamųjų vietovių viešasis ūkis</t>
  </si>
  <si>
    <t>3.10.</t>
  </si>
  <si>
    <t>Materialiojo ir nemat. turto nuoma</t>
  </si>
  <si>
    <t>3.11.</t>
  </si>
  <si>
    <t>Materialiojo turto paprastasis remontas</t>
  </si>
  <si>
    <t>3.12.</t>
  </si>
  <si>
    <t>Kvalifikacijos kėlimas</t>
  </si>
  <si>
    <t>3.13.</t>
  </si>
  <si>
    <t>Komunalinės paslaugos</t>
  </si>
  <si>
    <t>3.14.</t>
  </si>
  <si>
    <t>Informacinių technologijų prekės ir paslaugos</t>
  </si>
  <si>
    <t>3.15.</t>
  </si>
  <si>
    <t>3.16.</t>
  </si>
  <si>
    <t>Ūkinis inventorius</t>
  </si>
  <si>
    <t>3.17.</t>
  </si>
  <si>
    <t>Kitos prekės ir paslaugos</t>
  </si>
  <si>
    <t>Palūkanų išmokos</t>
  </si>
  <si>
    <t>Parama šeimoms</t>
  </si>
  <si>
    <t>Materialinio ir nematerialinio turto išlaidos</t>
  </si>
  <si>
    <t>8.1.</t>
  </si>
  <si>
    <t>Žemė</t>
  </si>
  <si>
    <t>8.2.</t>
  </si>
  <si>
    <t>Ilgalaikio turto įsigijimas</t>
  </si>
  <si>
    <t>8.3.</t>
  </si>
  <si>
    <t>Pastatai ir statiniai</t>
  </si>
  <si>
    <t>8.4.</t>
  </si>
  <si>
    <t>Nemat.turto įsigijimas</t>
  </si>
  <si>
    <t>Ilg. paskolų grąžinimas</t>
  </si>
  <si>
    <t>procentais</t>
  </si>
  <si>
    <t xml:space="preserve"> 2018  METŲ KLAIPĖDOS RAJONO SAVIVALDYBĖS  BIUDŽETO  PAJAMŲ PLANO VYKDYMAS</t>
  </si>
  <si>
    <t>Pajamų rūšys</t>
  </si>
  <si>
    <t>Patvirtintas planas</t>
  </si>
  <si>
    <t>Patikslintas planas</t>
  </si>
  <si>
    <t xml:space="preserve">Kitimas,  patikslintą planą lyginant su  patvirtintu planu (+;-) </t>
  </si>
  <si>
    <t>Mokesčiai</t>
  </si>
  <si>
    <t>1.1.</t>
  </si>
  <si>
    <t>1.2.</t>
  </si>
  <si>
    <t>Turto mokesčiai</t>
  </si>
  <si>
    <t>1.2.1.</t>
  </si>
  <si>
    <t>1.2.2.</t>
  </si>
  <si>
    <t>Paveldimo  turto mokestis</t>
  </si>
  <si>
    <t>1.2.3.</t>
  </si>
  <si>
    <t>Nekilnojamojo turto mokestis</t>
  </si>
  <si>
    <t>1.3.</t>
  </si>
  <si>
    <t>Prekių ir paslaugų mokesčiai</t>
  </si>
  <si>
    <t>1.3.1.</t>
  </si>
  <si>
    <t>Mokestis už aplinkos teršimą</t>
  </si>
  <si>
    <t>Dotacijos iš kitų valdžios sektoriaus subjektų</t>
  </si>
  <si>
    <t>2.1.</t>
  </si>
  <si>
    <t>Dotacijos iš kitų valdžios sektoriaus subjektų einamiesiems tikslams</t>
  </si>
  <si>
    <t>2.1.1.</t>
  </si>
  <si>
    <t>Speciali tikslinė dotacija savivaldybėms einamiesiems tikslams</t>
  </si>
  <si>
    <t>2.1.1.1.</t>
  </si>
  <si>
    <t>2.1.1.2.</t>
  </si>
  <si>
    <t>Mokymo reikmėms finansuoti</t>
  </si>
  <si>
    <t>2.1.1.3.</t>
  </si>
  <si>
    <t>Klasių, skirtų mokiniams, turintiems specialiųjų ugdymosi poreikių, ūkio lėšoms finansuoti</t>
  </si>
  <si>
    <t>2.1.1.4.</t>
  </si>
  <si>
    <t>Iš apskrities perduotai įstaigai finansuoti</t>
  </si>
  <si>
    <t>2.1.1.5.</t>
  </si>
  <si>
    <t>Vietinės reikšmės keliams (gatvėms) tiesti, taisyti, prižiūrėti ir saugaus eismo sąlygoms užtikrinti</t>
  </si>
  <si>
    <t>2.1.1.6.</t>
  </si>
  <si>
    <t>Pagal 2014-2020 metų Europos Sąjungos fondų investicijų veiksmų programas įgyvendinamų projektų nuosavam indėliui užtikrinti</t>
  </si>
  <si>
    <t>2.1.1.7.</t>
  </si>
  <si>
    <t>Valstybės biudžeto speciali tikslinė dotacija privalomųjų biologinio saugumo priemonių neversliniuose kiaulininkystės ūkiuose taikymo įvertinimo ir sklaidos apie afrikinį kiaulių marą organizavimo išlaidoms</t>
  </si>
  <si>
    <t>2.1.1.8.</t>
  </si>
  <si>
    <t>Tekstilės atliekų surinkimo priemonėms (konteineriams) įsigyti</t>
  </si>
  <si>
    <t>2.1.1.9.</t>
  </si>
  <si>
    <t>Kitos specialios tikslinės dotacijos einamiesiems tikslams</t>
  </si>
  <si>
    <t>2.1.2.</t>
  </si>
  <si>
    <t>7 k.</t>
  </si>
  <si>
    <t>2.1.3.</t>
  </si>
  <si>
    <t>2.1.3.1.</t>
  </si>
  <si>
    <t>Išlaidoms, susijusioms su pedagoginių darbuotojų skaičiaus optimizavimu, apmokėti</t>
  </si>
  <si>
    <t>2.1.3.2.</t>
  </si>
  <si>
    <t>Asbesto turinčių gaminių atliekų surinkimui apvažiavimo būdu, transportavimui ir saugiam šalinimui finansuoti</t>
  </si>
  <si>
    <t>2.1.3.3.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</si>
  <si>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2018 metais</t>
  </si>
  <si>
    <t>2.2.</t>
  </si>
  <si>
    <t>Dotacijos iš kitų valdžios sektoriaus subjektų turtui įsigyti</t>
  </si>
  <si>
    <t>2.2.1.</t>
  </si>
  <si>
    <t>Speciali tikslinė dotacija savivaldybėms turtui įsigyti</t>
  </si>
  <si>
    <t>2.2.1.1.</t>
  </si>
  <si>
    <t>2.2.1.2.</t>
  </si>
  <si>
    <t>Ilgalaikiam materialiam ir nematerialiam turtui įsigyti</t>
  </si>
  <si>
    <t>4,1 k.</t>
  </si>
  <si>
    <t>2.2.1.3.</t>
  </si>
  <si>
    <t>2.2.2.</t>
  </si>
  <si>
    <t>Turto pajamos</t>
  </si>
  <si>
    <t>Nuomos mokestis už valstybinę žemę ir valstybinio vidaus vandenų fondo vandens telkinius</t>
  </si>
  <si>
    <t>Mokestis už medžiojamų gyvūnų išteklius</t>
  </si>
  <si>
    <t xml:space="preserve">Kitos pajamos </t>
  </si>
  <si>
    <t>2,4 k.</t>
  </si>
  <si>
    <t>3.5.1.</t>
  </si>
  <si>
    <t>Želdinių atkuriamoji vertė</t>
  </si>
  <si>
    <t>Pajamos už prekes ir paslaugas</t>
  </si>
  <si>
    <t>4.1.</t>
  </si>
  <si>
    <t>4.2.</t>
  </si>
  <si>
    <t>4.3.</t>
  </si>
  <si>
    <t>Įmokos už išlaikymą švietimo, socialinės apsaugos įstaigose</t>
  </si>
  <si>
    <t>4.4.</t>
  </si>
  <si>
    <t>4.5.</t>
  </si>
  <si>
    <t>Vietinės rinkliavos</t>
  </si>
  <si>
    <t>4.5.1.</t>
  </si>
  <si>
    <t>Komunalinių atliekų surinkimą iš atliekų turėtojų ir atliekų tvarkymą</t>
  </si>
  <si>
    <t>Pajamos iš baudų ir konfiskacijos</t>
  </si>
  <si>
    <t>2,1 k.</t>
  </si>
  <si>
    <t>5.1.</t>
  </si>
  <si>
    <t xml:space="preserve">AARSP </t>
  </si>
  <si>
    <t>8 k.</t>
  </si>
  <si>
    <t>Materialiojo ir nematerialiojo turto realizavimo pajamos</t>
  </si>
  <si>
    <t>7.1.</t>
  </si>
  <si>
    <t>Pajamos už parduotą žemę</t>
  </si>
  <si>
    <t>2,3 k.</t>
  </si>
  <si>
    <t>2,7 k.</t>
  </si>
  <si>
    <t>Iš viso pajamų:</t>
  </si>
  <si>
    <t>Skolintos lėšos</t>
  </si>
  <si>
    <t>2017 m. įvykdymas</t>
  </si>
  <si>
    <t>sumos tūkst. eurų</t>
  </si>
  <si>
    <t>2018 m.</t>
  </si>
  <si>
    <t>Patvirtinto plano įvykdymas (+,-)</t>
  </si>
  <si>
    <t>Patikslinto plano įvykdymas (+,-)</t>
  </si>
  <si>
    <t>Patvirtinto plano įvykdymas (procentais)</t>
  </si>
  <si>
    <t>Patikslinto plano įvykdymas (procentais)</t>
  </si>
  <si>
    <t>2018 m. įvykdymas</t>
  </si>
  <si>
    <t>Palyginimas procentais 2018 m. įvykdymas/2017 m. įvykdymas</t>
  </si>
  <si>
    <t>1 lentelė</t>
  </si>
  <si>
    <t>2 lentelė</t>
  </si>
  <si>
    <t>3 lentelė</t>
  </si>
  <si>
    <t>4 lentelė</t>
  </si>
  <si>
    <t>5 lentelė</t>
  </si>
  <si>
    <t>6 lentelė</t>
  </si>
  <si>
    <t>7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</si>
</sst>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55">
    <font>
      <sz val="10"/>
      <name val="Arial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charset val="186"/>
    </font>
    <font>
      <sz val="10"/>
      <name val="Arial"/>
      <charset val="186"/>
    </font>
    <font>
      <b/>
      <sz val="9"/>
      <name val="Cambria"/>
      <family val="1"/>
      <charset val="186"/>
    </font>
    <font>
      <sz val="9"/>
      <name val="Cambria"/>
      <family val="1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i/>
      <sz val="8"/>
      <name val="Times New Roman Baltic"/>
      <charset val="186"/>
    </font>
    <font>
      <sz val="8"/>
      <color indexed="10"/>
      <name val="Times New Roman Baltic"/>
      <family val="1"/>
      <charset val="186"/>
    </font>
    <font>
      <vertAlign val="superscript"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</font>
    <font>
      <sz val="9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  <charset val="186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  <charset val="186"/>
    </font>
    <font>
      <sz val="10"/>
      <name val="Arial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8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13" fillId="0" borderId="0"/>
    <xf numFmtId="0" fontId="21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2" fillId="2" borderId="1" applyNumberFormat="0" applyAlignment="0" applyProtection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8" fillId="0" borderId="0"/>
    <xf numFmtId="0" fontId="12" fillId="0" borderId="0"/>
  </cellStyleXfs>
  <cellXfs count="672">
    <xf numFmtId="0" fontId="0" fillId="0" borderId="0" xfId="0"/>
    <xf numFmtId="0" fontId="23" fillId="0" borderId="0" xfId="3"/>
    <xf numFmtId="49" fontId="4" fillId="0" borderId="0" xfId="3" applyNumberFormat="1" applyFont="1" applyAlignment="1" applyProtection="1">
      <alignment horizontal="right" vertical="center"/>
      <protection hidden="1"/>
    </xf>
    <xf numFmtId="1" fontId="3" fillId="0" borderId="2" xfId="3" applyNumberFormat="1" applyFont="1" applyBorder="1" applyAlignment="1" applyProtection="1">
      <alignment horizontal="center" vertical="center"/>
      <protection hidden="1"/>
    </xf>
    <xf numFmtId="1" fontId="6" fillId="0" borderId="3" xfId="3" applyNumberFormat="1" applyFont="1" applyBorder="1" applyAlignment="1" applyProtection="1">
      <alignment horizontal="center" vertical="center"/>
      <protection hidden="1"/>
    </xf>
    <xf numFmtId="1" fontId="4" fillId="0" borderId="3" xfId="3" applyNumberFormat="1" applyFont="1" applyBorder="1" applyAlignment="1" applyProtection="1">
      <alignment horizontal="center" vertical="center"/>
      <protection hidden="1"/>
    </xf>
    <xf numFmtId="49" fontId="6" fillId="0" borderId="3" xfId="3" applyNumberFormat="1" applyFont="1" applyBorder="1" applyAlignment="1" applyProtection="1">
      <alignment horizontal="left" vertical="center" wrapText="1"/>
      <protection hidden="1"/>
    </xf>
    <xf numFmtId="164" fontId="6" fillId="0" borderId="3" xfId="3" applyNumberFormat="1" applyFont="1" applyBorder="1" applyAlignment="1" applyProtection="1">
      <alignment horizontal="right" vertical="center"/>
      <protection hidden="1"/>
    </xf>
    <xf numFmtId="1" fontId="6" fillId="0" borderId="4" xfId="3" applyNumberFormat="1" applyFont="1" applyBorder="1" applyAlignment="1" applyProtection="1">
      <alignment horizontal="center" vertical="center"/>
      <protection hidden="1"/>
    </xf>
    <xf numFmtId="49" fontId="6" fillId="0" borderId="4" xfId="3" applyNumberFormat="1" applyFont="1" applyBorder="1" applyAlignment="1" applyProtection="1">
      <alignment horizontal="left" vertical="center" wrapText="1"/>
      <protection hidden="1"/>
    </xf>
    <xf numFmtId="164" fontId="6" fillId="0" borderId="4" xfId="3" applyNumberFormat="1" applyFont="1" applyBorder="1" applyAlignment="1" applyProtection="1">
      <alignment horizontal="right" vertical="center"/>
      <protection hidden="1"/>
    </xf>
    <xf numFmtId="1" fontId="4" fillId="0" borderId="4" xfId="3" applyNumberFormat="1" applyFont="1" applyBorder="1" applyAlignment="1" applyProtection="1">
      <alignment horizontal="center" vertical="center"/>
      <protection hidden="1"/>
    </xf>
    <xf numFmtId="49" fontId="4" fillId="0" borderId="4" xfId="3" applyNumberFormat="1" applyFont="1" applyBorder="1" applyAlignment="1" applyProtection="1">
      <alignment horizontal="left" vertical="center" wrapText="1"/>
      <protection hidden="1"/>
    </xf>
    <xf numFmtId="164" fontId="4" fillId="0" borderId="4" xfId="3" applyNumberFormat="1" applyFont="1" applyBorder="1" applyAlignment="1" applyProtection="1">
      <alignment horizontal="right" vertical="center"/>
      <protection locked="0"/>
    </xf>
    <xf numFmtId="164" fontId="4" fillId="0" borderId="4" xfId="3" applyNumberFormat="1" applyFont="1" applyBorder="1" applyAlignment="1" applyProtection="1">
      <alignment horizontal="right" vertical="center"/>
      <protection hidden="1"/>
    </xf>
    <xf numFmtId="164" fontId="6" fillId="0" borderId="4" xfId="3" applyNumberFormat="1" applyFont="1" applyBorder="1" applyAlignment="1" applyProtection="1">
      <alignment horizontal="right" vertical="center"/>
      <protection locked="0"/>
    </xf>
    <xf numFmtId="164" fontId="7" fillId="0" borderId="4" xfId="3" applyNumberFormat="1" applyFont="1" applyBorder="1" applyAlignment="1" applyProtection="1">
      <alignment horizontal="right" vertical="center"/>
      <protection hidden="1"/>
    </xf>
    <xf numFmtId="0" fontId="24" fillId="0" borderId="0" xfId="4" applyBorder="1" applyAlignment="1">
      <alignment horizontal="center"/>
    </xf>
    <xf numFmtId="49" fontId="3" fillId="0" borderId="0" xfId="20" applyNumberFormat="1" applyFont="1" applyAlignment="1" applyProtection="1">
      <alignment horizontal="center"/>
      <protection locked="0"/>
    </xf>
    <xf numFmtId="0" fontId="24" fillId="0" borderId="0" xfId="4"/>
    <xf numFmtId="49" fontId="3" fillId="0" borderId="0" xfId="20" applyNumberFormat="1" applyFont="1" applyBorder="1" applyAlignment="1" applyProtection="1">
      <alignment horizontal="left"/>
      <protection hidden="1"/>
    </xf>
    <xf numFmtId="49" fontId="3" fillId="0" borderId="0" xfId="20" applyNumberFormat="1" applyFont="1" applyBorder="1" applyAlignment="1" applyProtection="1">
      <alignment horizontal="center"/>
      <protection hidden="1"/>
    </xf>
    <xf numFmtId="49" fontId="4" fillId="0" borderId="0" xfId="4" applyNumberFormat="1" applyFont="1" applyBorder="1" applyAlignment="1" applyProtection="1">
      <alignment horizontal="center" vertical="top"/>
      <protection hidden="1"/>
    </xf>
    <xf numFmtId="0" fontId="10" fillId="0" borderId="0" xfId="20" applyFont="1" applyProtection="1">
      <protection hidden="1"/>
    </xf>
    <xf numFmtId="0" fontId="24" fillId="0" borderId="2" xfId="4" applyBorder="1" applyProtection="1">
      <protection locked="0"/>
    </xf>
    <xf numFmtId="49" fontId="11" fillId="0" borderId="0" xfId="20" applyNumberFormat="1" applyFont="1" applyAlignment="1" applyProtection="1">
      <alignment horizontal="center"/>
      <protection hidden="1"/>
    </xf>
    <xf numFmtId="49" fontId="11" fillId="0" borderId="0" xfId="20" applyNumberFormat="1" applyFont="1" applyBorder="1" applyAlignment="1" applyProtection="1">
      <alignment horizontal="center"/>
      <protection hidden="1"/>
    </xf>
    <xf numFmtId="49" fontId="11" fillId="0" borderId="0" xfId="20" applyNumberFormat="1" applyFont="1" applyBorder="1" applyAlignment="1" applyProtection="1">
      <alignment horizontal="center"/>
      <protection locked="0"/>
    </xf>
    <xf numFmtId="49" fontId="4" fillId="0" borderId="5" xfId="20" applyNumberFormat="1" applyFont="1" applyBorder="1" applyAlignment="1" applyProtection="1">
      <alignment horizontal="right"/>
      <protection hidden="1"/>
    </xf>
    <xf numFmtId="49" fontId="4" fillId="0" borderId="2" xfId="4" applyNumberFormat="1" applyFont="1" applyBorder="1" applyAlignment="1" applyProtection="1">
      <alignment horizontal="center" vertical="center"/>
      <protection hidden="1"/>
    </xf>
    <xf numFmtId="49" fontId="7" fillId="0" borderId="2" xfId="20" applyNumberFormat="1" applyFont="1" applyBorder="1" applyAlignment="1" applyProtection="1">
      <alignment horizontal="center" vertical="center"/>
      <protection hidden="1"/>
    </xf>
    <xf numFmtId="49" fontId="4" fillId="0" borderId="2" xfId="20" applyNumberFormat="1" applyFont="1" applyBorder="1" applyAlignment="1" applyProtection="1">
      <alignment horizontal="center" vertical="center"/>
      <protection hidden="1"/>
    </xf>
    <xf numFmtId="0" fontId="1" fillId="0" borderId="2" xfId="4" applyFont="1" applyBorder="1" applyAlignment="1" applyProtection="1">
      <alignment horizontal="center" vertical="center"/>
      <protection hidden="1"/>
    </xf>
    <xf numFmtId="0" fontId="7" fillId="0" borderId="3" xfId="20" applyNumberFormat="1" applyFont="1" applyBorder="1" applyAlignment="1" applyProtection="1">
      <alignment horizontal="centerContinuous"/>
      <protection hidden="1"/>
    </xf>
    <xf numFmtId="49" fontId="7" fillId="0" borderId="3" xfId="20" applyNumberFormat="1" applyFont="1" applyBorder="1" applyProtection="1">
      <protection hidden="1"/>
    </xf>
    <xf numFmtId="1" fontId="4" fillId="0" borderId="3" xfId="20" applyNumberFormat="1" applyFont="1" applyBorder="1" applyAlignment="1" applyProtection="1">
      <alignment horizontal="center" vertical="center" wrapText="1"/>
      <protection hidden="1"/>
    </xf>
    <xf numFmtId="164" fontId="4" fillId="0" borderId="6" xfId="20" applyNumberFormat="1" applyFont="1" applyBorder="1" applyAlignment="1" applyProtection="1">
      <alignment horizontal="right" vertical="center" wrapText="1"/>
      <protection locked="0"/>
    </xf>
    <xf numFmtId="164" fontId="4" fillId="0" borderId="3" xfId="20" applyNumberFormat="1" applyFont="1" applyBorder="1" applyAlignment="1" applyProtection="1">
      <alignment horizontal="right" vertical="center"/>
      <protection locked="0"/>
    </xf>
    <xf numFmtId="0" fontId="7" fillId="0" borderId="4" xfId="20" applyNumberFormat="1" applyFont="1" applyBorder="1" applyAlignment="1" applyProtection="1">
      <alignment horizontal="centerContinuous"/>
      <protection hidden="1"/>
    </xf>
    <xf numFmtId="49" fontId="7" fillId="0" borderId="4" xfId="4" applyNumberFormat="1" applyFont="1" applyBorder="1" applyProtection="1">
      <protection hidden="1"/>
    </xf>
    <xf numFmtId="1" fontId="4" fillId="0" borderId="4" xfId="20" applyNumberFormat="1" applyFont="1" applyBorder="1" applyAlignment="1" applyProtection="1">
      <alignment horizontal="center" vertical="center" wrapText="1"/>
      <protection hidden="1"/>
    </xf>
    <xf numFmtId="164" fontId="4" fillId="0" borderId="4" xfId="20" applyNumberFormat="1" applyFont="1" applyBorder="1" applyAlignment="1" applyProtection="1">
      <alignment horizontal="right" vertical="center" wrapText="1"/>
      <protection locked="0"/>
    </xf>
    <xf numFmtId="164" fontId="4" fillId="0" borderId="4" xfId="20" applyNumberFormat="1" applyFont="1" applyBorder="1" applyAlignment="1" applyProtection="1">
      <alignment horizontal="right" vertical="center"/>
      <protection locked="0"/>
    </xf>
    <xf numFmtId="0" fontId="10" fillId="0" borderId="0" xfId="20" applyFont="1"/>
    <xf numFmtId="1" fontId="7" fillId="0" borderId="4" xfId="20" applyNumberFormat="1" applyFont="1" applyFill="1" applyBorder="1" applyProtection="1">
      <protection hidden="1"/>
    </xf>
    <xf numFmtId="49" fontId="5" fillId="0" borderId="4" xfId="20" applyNumberFormat="1" applyFont="1" applyFill="1" applyBorder="1" applyAlignment="1" applyProtection="1">
      <alignment horizontal="left" vertical="center" wrapText="1"/>
      <protection hidden="1"/>
    </xf>
    <xf numFmtId="1" fontId="6" fillId="0" borderId="4" xfId="20" applyNumberFormat="1" applyFont="1" applyBorder="1" applyAlignment="1" applyProtection="1">
      <alignment horizontal="center" vertical="center" wrapText="1"/>
      <protection hidden="1"/>
    </xf>
    <xf numFmtId="164" fontId="6" fillId="0" borderId="4" xfId="20" applyNumberFormat="1" applyFont="1" applyFill="1" applyBorder="1" applyAlignment="1" applyProtection="1">
      <alignment horizontal="right" vertical="center"/>
      <protection hidden="1"/>
    </xf>
    <xf numFmtId="49" fontId="7" fillId="0" borderId="4" xfId="20" applyNumberFormat="1" applyFont="1" applyFill="1" applyBorder="1" applyAlignment="1" applyProtection="1">
      <alignment horizontal="left" vertical="center" wrapText="1"/>
      <protection hidden="1"/>
    </xf>
    <xf numFmtId="164" fontId="6" fillId="0" borderId="4" xfId="20" applyNumberFormat="1" applyFont="1" applyFill="1" applyBorder="1" applyAlignment="1" applyProtection="1">
      <alignment horizontal="right" vertical="center"/>
      <protection locked="0"/>
    </xf>
    <xf numFmtId="164" fontId="6" fillId="0" borderId="4" xfId="20" applyNumberFormat="1" applyFont="1" applyBorder="1" applyAlignment="1" applyProtection="1">
      <alignment horizontal="right" vertical="center" wrapText="1"/>
      <protection hidden="1"/>
    </xf>
    <xf numFmtId="164" fontId="6" fillId="0" borderId="4" xfId="20" applyNumberFormat="1" applyFont="1" applyBorder="1" applyAlignment="1" applyProtection="1">
      <alignment horizontal="center" vertical="center" wrapText="1"/>
      <protection hidden="1"/>
    </xf>
    <xf numFmtId="1" fontId="7" fillId="0" borderId="4" xfId="20" applyNumberFormat="1" applyFont="1" applyBorder="1" applyAlignment="1" applyProtection="1">
      <alignment horizontal="center" vertical="center" wrapText="1"/>
      <protection hidden="1"/>
    </xf>
    <xf numFmtId="164" fontId="7" fillId="0" borderId="4" xfId="20" applyNumberFormat="1" applyFont="1" applyBorder="1" applyAlignment="1" applyProtection="1">
      <alignment horizontal="center" vertical="center" wrapText="1"/>
      <protection hidden="1"/>
    </xf>
    <xf numFmtId="1" fontId="7" fillId="0" borderId="0" xfId="20" applyNumberFormat="1" applyFont="1" applyBorder="1" applyAlignment="1" applyProtection="1">
      <alignment horizontal="center" vertical="center" wrapText="1"/>
      <protection hidden="1"/>
    </xf>
    <xf numFmtId="164" fontId="7" fillId="0" borderId="0" xfId="20" applyNumberFormat="1" applyFont="1" applyBorder="1" applyAlignment="1" applyProtection="1">
      <alignment horizontal="center" vertical="center" wrapText="1"/>
      <protection hidden="1"/>
    </xf>
    <xf numFmtId="164" fontId="6" fillId="0" borderId="0" xfId="20" applyNumberFormat="1" applyFont="1" applyFill="1" applyBorder="1" applyAlignment="1" applyProtection="1">
      <alignment horizontal="right" vertical="center"/>
      <protection locked="0"/>
    </xf>
    <xf numFmtId="1" fontId="7" fillId="0" borderId="0" xfId="20" applyNumberFormat="1" applyFont="1" applyFill="1" applyBorder="1" applyAlignment="1" applyProtection="1">
      <alignment horizontal="left" vertical="center"/>
      <protection hidden="1"/>
    </xf>
    <xf numFmtId="0" fontId="24" fillId="0" borderId="0" xfId="4" applyBorder="1" applyAlignment="1" applyProtection="1">
      <alignment horizontal="left" vertical="center"/>
      <protection hidden="1"/>
    </xf>
    <xf numFmtId="49" fontId="3" fillId="0" borderId="0" xfId="3" applyNumberFormat="1" applyFont="1" applyAlignment="1" applyProtection="1">
      <alignment horizontal="left" vertical="center" wrapText="1"/>
      <protection hidden="1"/>
    </xf>
    <xf numFmtId="0" fontId="23" fillId="0" borderId="0" xfId="3" applyAlignment="1">
      <alignment horizontal="left" vertical="center" wrapText="1"/>
    </xf>
    <xf numFmtId="49" fontId="3" fillId="0" borderId="0" xfId="3" applyNumberFormat="1" applyFont="1" applyBorder="1" applyAlignment="1" applyProtection="1">
      <alignment horizontal="center" vertical="center"/>
      <protection hidden="1"/>
    </xf>
    <xf numFmtId="1" fontId="6" fillId="0" borderId="2" xfId="3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wrapText="1"/>
      <protection hidden="1"/>
    </xf>
    <xf numFmtId="0" fontId="24" fillId="0" borderId="0" xfId="4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/>
    <xf numFmtId="0" fontId="24" fillId="0" borderId="0" xfId="4" applyBorder="1" applyAlignment="1">
      <alignment horizontal="left" vertical="center" wrapText="1"/>
    </xf>
    <xf numFmtId="0" fontId="24" fillId="0" borderId="0" xfId="4" applyBorder="1" applyAlignment="1">
      <alignment horizontal="centerContinuous" vertical="center"/>
    </xf>
    <xf numFmtId="0" fontId="4" fillId="0" borderId="7" xfId="4" applyFont="1" applyBorder="1" applyAlignment="1" applyProtection="1">
      <alignment horizontal="centerContinuous" vertical="center"/>
      <protection hidden="1"/>
    </xf>
    <xf numFmtId="0" fontId="24" fillId="0" borderId="7" xfId="4" applyBorder="1" applyAlignment="1" applyProtection="1">
      <alignment horizontal="centerContinuous" vertical="center"/>
      <protection hidden="1"/>
    </xf>
    <xf numFmtId="1" fontId="4" fillId="0" borderId="2" xfId="4" applyNumberFormat="1" applyFont="1" applyBorder="1" applyProtection="1">
      <protection locked="0"/>
    </xf>
    <xf numFmtId="0" fontId="4" fillId="0" borderId="2" xfId="4" applyFont="1" applyBorder="1" applyProtection="1">
      <protection locked="0"/>
    </xf>
    <xf numFmtId="0" fontId="4" fillId="0" borderId="8" xfId="4" applyFont="1" applyBorder="1" applyAlignment="1">
      <alignment horizontal="centerContinuous" vertical="center" wrapText="1"/>
    </xf>
    <xf numFmtId="0" fontId="4" fillId="0" borderId="9" xfId="4" applyFont="1" applyBorder="1" applyAlignment="1">
      <alignment horizontal="centerContinuous" vertical="center" wrapText="1"/>
    </xf>
    <xf numFmtId="0" fontId="4" fillId="0" borderId="10" xfId="4" applyFont="1" applyBorder="1" applyAlignment="1">
      <alignment horizontal="centerContinuous" vertical="center" wrapText="1"/>
    </xf>
    <xf numFmtId="0" fontId="4" fillId="0" borderId="8" xfId="4" applyFont="1" applyBorder="1" applyAlignment="1">
      <alignment horizontal="centerContinuous" vertical="center"/>
    </xf>
    <xf numFmtId="0" fontId="4" fillId="0" borderId="9" xfId="4" applyFont="1" applyBorder="1" applyAlignment="1">
      <alignment horizontal="centerContinuous" vertical="center"/>
    </xf>
    <xf numFmtId="0" fontId="4" fillId="0" borderId="10" xfId="4" applyFont="1" applyBorder="1" applyAlignment="1">
      <alignment horizontal="centerContinuous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 applyProtection="1">
      <alignment horizontal="centerContinuous" vertical="center"/>
      <protection hidden="1"/>
    </xf>
    <xf numFmtId="0" fontId="4" fillId="0" borderId="9" xfId="4" applyFont="1" applyBorder="1" applyAlignment="1" applyProtection="1">
      <alignment horizontal="centerContinuous" vertical="center"/>
      <protection hidden="1"/>
    </xf>
    <xf numFmtId="0" fontId="4" fillId="0" borderId="10" xfId="4" applyFont="1" applyBorder="1" applyAlignment="1" applyProtection="1">
      <alignment horizontal="centerContinuous" vertical="center"/>
      <protection hidden="1"/>
    </xf>
    <xf numFmtId="0" fontId="4" fillId="0" borderId="8" xfId="4" applyFont="1" applyBorder="1" applyAlignment="1" applyProtection="1">
      <alignment horizontal="center" vertical="center"/>
      <protection hidden="1"/>
    </xf>
    <xf numFmtId="0" fontId="4" fillId="0" borderId="10" xfId="4" applyFont="1" applyBorder="1" applyAlignment="1">
      <alignment horizontal="center" vertical="center"/>
    </xf>
    <xf numFmtId="0" fontId="6" fillId="0" borderId="3" xfId="4" applyFont="1" applyBorder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6" fillId="0" borderId="3" xfId="4" applyFont="1" applyBorder="1" applyAlignment="1" applyProtection="1">
      <alignment horizontal="left" vertical="center" wrapText="1"/>
      <protection hidden="1"/>
    </xf>
    <xf numFmtId="0" fontId="6" fillId="0" borderId="3" xfId="4" applyFont="1" applyBorder="1" applyAlignment="1" applyProtection="1">
      <alignment horizontal="center" vertical="center" wrapText="1"/>
      <protection hidden="1"/>
    </xf>
    <xf numFmtId="164" fontId="6" fillId="0" borderId="3" xfId="4" applyNumberFormat="1" applyFont="1" applyBorder="1" applyAlignment="1" applyProtection="1">
      <alignment horizontal="right"/>
      <protection hidden="1"/>
    </xf>
    <xf numFmtId="164" fontId="6" fillId="0" borderId="3" xfId="4" applyNumberFormat="1" applyFont="1" applyBorder="1" applyAlignment="1" applyProtection="1">
      <alignment horizontal="right" vertical="center"/>
      <protection hidden="1"/>
    </xf>
    <xf numFmtId="0" fontId="6" fillId="0" borderId="4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" vertical="center"/>
      <protection hidden="1"/>
    </xf>
    <xf numFmtId="0" fontId="6" fillId="0" borderId="4" xfId="4" applyFont="1" applyBorder="1" applyAlignment="1" applyProtection="1">
      <alignment horizontal="left" vertical="center" wrapText="1"/>
      <protection hidden="1"/>
    </xf>
    <xf numFmtId="0" fontId="6" fillId="0" borderId="4" xfId="4" applyFont="1" applyBorder="1" applyAlignment="1" applyProtection="1">
      <alignment horizontal="center" vertical="center" wrapText="1"/>
      <protection hidden="1"/>
    </xf>
    <xf numFmtId="164" fontId="6" fillId="0" borderId="4" xfId="4" applyNumberFormat="1" applyFont="1" applyBorder="1" applyAlignment="1" applyProtection="1">
      <alignment horizontal="right" vertical="center"/>
      <protection hidden="1"/>
    </xf>
    <xf numFmtId="0" fontId="4" fillId="0" borderId="4" xfId="4" applyFont="1" applyBorder="1" applyAlignment="1" applyProtection="1">
      <alignment horizontal="left" vertical="center" wrapText="1"/>
      <protection hidden="1"/>
    </xf>
    <xf numFmtId="0" fontId="4" fillId="0" borderId="4" xfId="4" applyFont="1" applyBorder="1" applyAlignment="1" applyProtection="1">
      <alignment horizontal="center" vertical="center" wrapText="1"/>
      <protection hidden="1"/>
    </xf>
    <xf numFmtId="164" fontId="4" fillId="0" borderId="4" xfId="4" applyNumberFormat="1" applyFont="1" applyBorder="1" applyAlignment="1" applyProtection="1">
      <alignment horizontal="right" vertical="center"/>
      <protection hidden="1"/>
    </xf>
    <xf numFmtId="164" fontId="4" fillId="0" borderId="4" xfId="4" applyNumberFormat="1" applyFont="1" applyBorder="1" applyAlignment="1" applyProtection="1">
      <alignment horizontal="right" vertical="center"/>
      <protection locked="0"/>
    </xf>
    <xf numFmtId="164" fontId="4" fillId="0" borderId="4" xfId="4" applyNumberFormat="1" applyFont="1" applyBorder="1" applyProtection="1">
      <protection locked="0"/>
    </xf>
    <xf numFmtId="164" fontId="4" fillId="0" borderId="4" xfId="4" applyNumberFormat="1" applyFont="1" applyBorder="1" applyAlignment="1" applyProtection="1">
      <alignment horizontal="right" vertical="center" wrapText="1"/>
      <protection hidden="1"/>
    </xf>
    <xf numFmtId="0" fontId="4" fillId="0" borderId="4" xfId="4" applyFont="1" applyFill="1" applyBorder="1" applyAlignment="1" applyProtection="1">
      <alignment horizontal="center" vertical="center"/>
      <protection hidden="1"/>
    </xf>
    <xf numFmtId="0" fontId="4" fillId="0" borderId="4" xfId="4" applyFont="1" applyFill="1" applyBorder="1" applyAlignment="1" applyProtection="1">
      <alignment horizontal="left" vertical="center" wrapText="1"/>
      <protection hidden="1"/>
    </xf>
    <xf numFmtId="0" fontId="4" fillId="0" borderId="4" xfId="4" applyFont="1" applyFill="1" applyBorder="1" applyAlignment="1" applyProtection="1">
      <alignment horizontal="center" vertical="center" wrapText="1"/>
      <protection hidden="1"/>
    </xf>
    <xf numFmtId="164" fontId="4" fillId="0" borderId="4" xfId="4" applyNumberFormat="1" applyFont="1" applyFill="1" applyBorder="1" applyAlignment="1" applyProtection="1">
      <alignment horizontal="right" vertical="center"/>
      <protection hidden="1"/>
    </xf>
    <xf numFmtId="164" fontId="4" fillId="0" borderId="4" xfId="4" applyNumberFormat="1" applyFont="1" applyFill="1" applyBorder="1" applyAlignment="1" applyProtection="1">
      <alignment horizontal="right" vertical="center"/>
      <protection locked="0"/>
    </xf>
    <xf numFmtId="164" fontId="6" fillId="0" borderId="4" xfId="4" applyNumberFormat="1" applyFont="1" applyBorder="1" applyAlignment="1" applyProtection="1">
      <alignment horizontal="right" vertical="center"/>
      <protection locked="0"/>
    </xf>
    <xf numFmtId="0" fontId="4" fillId="0" borderId="0" xfId="4" applyFont="1" applyBorder="1" applyProtection="1">
      <protection hidden="1"/>
    </xf>
    <xf numFmtId="0" fontId="4" fillId="0" borderId="0" xfId="4" applyFont="1" applyBorder="1" applyAlignment="1" applyProtection="1">
      <alignment wrapText="1"/>
      <protection hidden="1"/>
    </xf>
    <xf numFmtId="0" fontId="4" fillId="0" borderId="0" xfId="4" applyFont="1" applyBorder="1" applyAlignment="1" applyProtection="1">
      <alignment horizontal="center" vertical="center" wrapText="1"/>
      <protection hidden="1"/>
    </xf>
    <xf numFmtId="0" fontId="4" fillId="0" borderId="0" xfId="4" applyFont="1" applyBorder="1"/>
    <xf numFmtId="0" fontId="4" fillId="0" borderId="2" xfId="4" applyFont="1" applyBorder="1" applyAlignment="1">
      <alignment horizontal="centerContinuous" vertical="center" wrapText="1"/>
    </xf>
    <xf numFmtId="0" fontId="4" fillId="0" borderId="0" xfId="4" applyFont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0" borderId="3" xfId="4" applyFont="1" applyBorder="1" applyProtection="1">
      <protection hidden="1"/>
    </xf>
    <xf numFmtId="164" fontId="6" fillId="0" borderId="3" xfId="4" applyNumberFormat="1" applyFont="1" applyBorder="1" applyAlignment="1" applyProtection="1">
      <alignment horizontal="right" vertical="center"/>
      <protection locked="0"/>
    </xf>
    <xf numFmtId="0" fontId="6" fillId="0" borderId="4" xfId="4" applyFont="1" applyBorder="1" applyProtection="1">
      <protection hidden="1"/>
    </xf>
    <xf numFmtId="0" fontId="6" fillId="0" borderId="4" xfId="4" applyFont="1" applyBorder="1" applyAlignment="1" applyProtection="1">
      <alignment wrapText="1"/>
      <protection hidden="1"/>
    </xf>
    <xf numFmtId="0" fontId="7" fillId="0" borderId="0" xfId="4" applyFont="1" applyAlignment="1" applyProtection="1">
      <protection locked="0"/>
    </xf>
    <xf numFmtId="0" fontId="4" fillId="0" borderId="0" xfId="4" applyFont="1" applyBorder="1" applyAlignment="1" applyProtection="1">
      <protection locked="0"/>
    </xf>
    <xf numFmtId="1" fontId="5" fillId="0" borderId="2" xfId="3" applyNumberFormat="1" applyFont="1" applyBorder="1" applyProtection="1">
      <protection locked="0"/>
    </xf>
    <xf numFmtId="0" fontId="5" fillId="0" borderId="0" xfId="3" applyFont="1" applyAlignment="1" applyProtection="1">
      <protection locked="0"/>
    </xf>
    <xf numFmtId="0" fontId="27" fillId="0" borderId="0" xfId="18" applyFont="1"/>
    <xf numFmtId="0" fontId="3" fillId="0" borderId="0" xfId="3" applyFont="1" applyAlignment="1">
      <alignment horizontal="left" vertical="center" wrapText="1"/>
    </xf>
    <xf numFmtId="0" fontId="28" fillId="0" borderId="0" xfId="21" applyFont="1" applyAlignment="1">
      <alignment horizontal="center" vertical="center"/>
    </xf>
    <xf numFmtId="0" fontId="28" fillId="0" borderId="0" xfId="18" applyFont="1" applyAlignment="1">
      <alignment horizontal="left" vertical="center" wrapText="1"/>
    </xf>
    <xf numFmtId="49" fontId="7" fillId="0" borderId="0" xfId="3" applyNumberFormat="1" applyFont="1" applyAlignment="1" applyProtection="1">
      <alignment horizontal="left" vertical="center"/>
      <protection hidden="1"/>
    </xf>
    <xf numFmtId="164" fontId="29" fillId="0" borderId="0" xfId="18" applyNumberFormat="1" applyFont="1" applyAlignment="1">
      <alignment horizontal="center"/>
    </xf>
    <xf numFmtId="0" fontId="28" fillId="0" borderId="0" xfId="21" applyFont="1" applyAlignment="1">
      <alignment horizontal="center"/>
    </xf>
    <xf numFmtId="0" fontId="2" fillId="0" borderId="0" xfId="16" applyAlignment="1">
      <alignment horizontal="center"/>
    </xf>
    <xf numFmtId="164" fontId="29" fillId="0" borderId="0" xfId="18" applyNumberFormat="1" applyFont="1"/>
    <xf numFmtId="0" fontId="30" fillId="0" borderId="0" xfId="21" applyFont="1" applyAlignment="1" applyProtection="1">
      <alignment horizontal="center" vertical="center" wrapText="1"/>
      <protection locked="0"/>
    </xf>
    <xf numFmtId="0" fontId="23" fillId="0" borderId="0" xfId="3" applyAlignment="1">
      <alignment vertical="center" wrapText="1"/>
    </xf>
    <xf numFmtId="0" fontId="23" fillId="0" borderId="0" xfId="3" applyAlignment="1" applyProtection="1">
      <alignment vertical="center" wrapText="1"/>
      <protection locked="0"/>
    </xf>
    <xf numFmtId="0" fontId="30" fillId="0" borderId="0" xfId="21" applyFont="1" applyAlignment="1">
      <alignment horizontal="center" vertical="center" wrapText="1"/>
    </xf>
    <xf numFmtId="0" fontId="33" fillId="0" borderId="0" xfId="21" applyFont="1" applyAlignment="1">
      <alignment horizontal="center" vertical="center" wrapText="1"/>
    </xf>
    <xf numFmtId="0" fontId="1" fillId="0" borderId="0" xfId="16" applyFont="1" applyAlignment="1">
      <alignment horizontal="center" vertical="center" wrapText="1"/>
    </xf>
    <xf numFmtId="0" fontId="27" fillId="0" borderId="0" xfId="21" applyFont="1" applyAlignment="1">
      <alignment horizontal="center" vertical="center" wrapText="1"/>
    </xf>
    <xf numFmtId="164" fontId="32" fillId="0" borderId="0" xfId="21" applyNumberFormat="1" applyFont="1" applyAlignment="1" applyProtection="1">
      <alignment horizontal="right" vertical="center"/>
      <protection hidden="1"/>
    </xf>
    <xf numFmtId="1" fontId="5" fillId="0" borderId="2" xfId="21" applyNumberFormat="1" applyFont="1" applyBorder="1" applyAlignment="1" applyProtection="1">
      <alignment horizontal="center" vertical="center"/>
      <protection locked="0"/>
    </xf>
    <xf numFmtId="0" fontId="34" fillId="0" borderId="0" xfId="17" applyFont="1" applyAlignment="1">
      <alignment horizontal="right" vertical="center"/>
    </xf>
    <xf numFmtId="0" fontId="32" fillId="0" borderId="0" xfId="21" applyFont="1"/>
    <xf numFmtId="0" fontId="35" fillId="0" borderId="0" xfId="17" applyFont="1" applyAlignment="1">
      <alignment horizontal="center" vertical="center"/>
    </xf>
    <xf numFmtId="0" fontId="4" fillId="0" borderId="2" xfId="17" applyFont="1" applyBorder="1" applyAlignment="1" applyProtection="1">
      <alignment horizontal="center" vertical="center"/>
      <protection hidden="1"/>
    </xf>
    <xf numFmtId="0" fontId="6" fillId="0" borderId="3" xfId="17" applyFont="1" applyBorder="1" applyAlignment="1" applyProtection="1">
      <alignment horizontal="left" vertical="center" wrapText="1"/>
      <protection hidden="1"/>
    </xf>
    <xf numFmtId="1" fontId="6" fillId="0" borderId="3" xfId="17" applyNumberFormat="1" applyFont="1" applyBorder="1" applyAlignment="1" applyProtection="1">
      <alignment horizontal="center" vertical="center"/>
      <protection hidden="1"/>
    </xf>
    <xf numFmtId="164" fontId="6" fillId="0" borderId="3" xfId="17" applyNumberFormat="1" applyFont="1" applyBorder="1" applyAlignment="1" applyProtection="1">
      <alignment horizontal="right" vertical="center"/>
      <protection hidden="1"/>
    </xf>
    <xf numFmtId="0" fontId="6" fillId="0" borderId="4" xfId="18" applyFont="1" applyBorder="1" applyAlignment="1" applyProtection="1">
      <alignment horizontal="left" vertical="center" wrapText="1"/>
      <protection hidden="1"/>
    </xf>
    <xf numFmtId="1" fontId="6" fillId="0" borderId="4" xfId="17" applyNumberFormat="1" applyFont="1" applyBorder="1" applyAlignment="1" applyProtection="1">
      <alignment horizontal="center" vertical="center"/>
      <protection hidden="1"/>
    </xf>
    <xf numFmtId="164" fontId="6" fillId="0" borderId="4" xfId="17" applyNumberFormat="1" applyFont="1" applyBorder="1" applyAlignment="1" applyProtection="1">
      <alignment horizontal="right" vertical="center"/>
      <protection hidden="1"/>
    </xf>
    <xf numFmtId="0" fontId="4" fillId="0" borderId="4" xfId="18" applyFont="1" applyBorder="1" applyAlignment="1" applyProtection="1">
      <alignment horizontal="left" vertical="center" wrapText="1"/>
      <protection hidden="1"/>
    </xf>
    <xf numFmtId="1" fontId="4" fillId="0" borderId="4" xfId="17" applyNumberFormat="1" applyFont="1" applyBorder="1" applyAlignment="1" applyProtection="1">
      <alignment horizontal="center" vertical="center"/>
      <protection hidden="1"/>
    </xf>
    <xf numFmtId="164" fontId="4" fillId="0" borderId="4" xfId="17" applyNumberFormat="1" applyFont="1" applyBorder="1" applyAlignment="1" applyProtection="1">
      <alignment horizontal="right" vertical="center"/>
      <protection hidden="1"/>
    </xf>
    <xf numFmtId="164" fontId="4" fillId="0" borderId="4" xfId="17" applyNumberFormat="1" applyFont="1" applyBorder="1" applyAlignment="1" applyProtection="1">
      <alignment horizontal="right" vertical="center"/>
      <protection locked="0"/>
    </xf>
    <xf numFmtId="0" fontId="4" fillId="0" borderId="4" xfId="18" applyFont="1" applyBorder="1" applyAlignment="1" applyProtection="1">
      <alignment horizontal="left" wrapText="1"/>
      <protection hidden="1"/>
    </xf>
    <xf numFmtId="0" fontId="4" fillId="0" borderId="4" xfId="18" applyFont="1" applyBorder="1" applyAlignment="1" applyProtection="1">
      <alignment vertical="center" wrapText="1"/>
      <protection hidden="1"/>
    </xf>
    <xf numFmtId="164" fontId="6" fillId="0" borderId="4" xfId="17" applyNumberFormat="1" applyFont="1" applyBorder="1" applyAlignment="1" applyProtection="1">
      <alignment horizontal="right" vertical="center"/>
      <protection locked="0"/>
    </xf>
    <xf numFmtId="0" fontId="35" fillId="0" borderId="0" xfId="18" applyFont="1" applyAlignment="1">
      <alignment horizontal="center" vertical="center" wrapText="1"/>
    </xf>
    <xf numFmtId="1" fontId="4" fillId="3" borderId="4" xfId="17" applyNumberFormat="1" applyFont="1" applyFill="1" applyBorder="1" applyAlignment="1" applyProtection="1">
      <alignment horizontal="center" vertical="center"/>
      <protection hidden="1"/>
    </xf>
    <xf numFmtId="164" fontId="4" fillId="3" borderId="4" xfId="17" applyNumberFormat="1" applyFont="1" applyFill="1" applyBorder="1" applyAlignment="1" applyProtection="1">
      <alignment horizontal="right" vertical="center"/>
      <protection locked="0"/>
    </xf>
    <xf numFmtId="0" fontId="35" fillId="3" borderId="0" xfId="17" applyFont="1" applyFill="1" applyAlignment="1">
      <alignment horizontal="center" vertical="center"/>
    </xf>
    <xf numFmtId="0" fontId="27" fillId="3" borderId="0" xfId="18" applyFont="1" applyFill="1"/>
    <xf numFmtId="164" fontId="6" fillId="0" borderId="4" xfId="18" applyNumberFormat="1" applyFont="1" applyBorder="1" applyAlignment="1" applyProtection="1">
      <alignment horizontal="right" vertical="center"/>
      <protection hidden="1"/>
    </xf>
    <xf numFmtId="0" fontId="35" fillId="0" borderId="0" xfId="17" applyFont="1" applyAlignment="1">
      <alignment horizontal="center"/>
    </xf>
    <xf numFmtId="0" fontId="35" fillId="0" borderId="0" xfId="17" applyFont="1"/>
    <xf numFmtId="0" fontId="6" fillId="3" borderId="4" xfId="17" applyFont="1" applyFill="1" applyBorder="1" applyAlignment="1" applyProtection="1">
      <alignment horizontal="left" vertical="center" wrapText="1"/>
      <protection hidden="1"/>
    </xf>
    <xf numFmtId="164" fontId="6" fillId="3" borderId="4" xfId="17" applyNumberFormat="1" applyFont="1" applyFill="1" applyBorder="1" applyAlignment="1" applyProtection="1">
      <alignment horizontal="right" vertical="center"/>
      <protection hidden="1"/>
    </xf>
    <xf numFmtId="0" fontId="35" fillId="3" borderId="0" xfId="17" applyFont="1" applyFill="1"/>
    <xf numFmtId="0" fontId="6" fillId="0" borderId="4" xfId="17" applyFont="1" applyBorder="1" applyAlignment="1" applyProtection="1">
      <alignment horizontal="left" vertical="center" wrapText="1"/>
      <protection hidden="1"/>
    </xf>
    <xf numFmtId="0" fontId="4" fillId="0" borderId="0" xfId="17" applyFont="1" applyAlignment="1" applyProtection="1">
      <alignment horizontal="left"/>
      <protection hidden="1"/>
    </xf>
    <xf numFmtId="0" fontId="36" fillId="0" borderId="0" xfId="18" applyFont="1" applyAlignment="1" applyProtection="1">
      <alignment horizontal="center" vertical="top"/>
      <protection locked="0"/>
    </xf>
    <xf numFmtId="0" fontId="32" fillId="0" borderId="0" xfId="18" applyFont="1"/>
    <xf numFmtId="49" fontId="4" fillId="0" borderId="0" xfId="15" applyNumberFormat="1" applyFont="1" applyAlignment="1" applyProtection="1">
      <alignment vertical="center"/>
      <protection hidden="1"/>
    </xf>
    <xf numFmtId="0" fontId="10" fillId="0" borderId="0" xfId="15" applyFont="1" applyAlignment="1">
      <alignment horizontal="left"/>
    </xf>
    <xf numFmtId="0" fontId="4" fillId="0" borderId="0" xfId="18" applyFont="1"/>
    <xf numFmtId="0" fontId="7" fillId="0" borderId="0" xfId="15" applyFont="1"/>
    <xf numFmtId="0" fontId="37" fillId="0" borderId="0" xfId="18" applyFont="1" applyAlignment="1">
      <alignment vertical="center"/>
    </xf>
    <xf numFmtId="0" fontId="36" fillId="0" borderId="0" xfId="18" applyFont="1" applyAlignment="1">
      <alignment horizontal="center" vertical="top"/>
    </xf>
    <xf numFmtId="0" fontId="32" fillId="0" borderId="0" xfId="18" applyFont="1" applyAlignment="1">
      <alignment horizontal="left" vertical="center" wrapText="1"/>
    </xf>
    <xf numFmtId="49" fontId="3" fillId="0" borderId="0" xfId="3" applyNumberFormat="1" applyFont="1" applyProtection="1">
      <protection hidden="1"/>
    </xf>
    <xf numFmtId="0" fontId="4" fillId="0" borderId="0" xfId="3" applyFont="1"/>
    <xf numFmtId="49" fontId="5" fillId="0" borderId="0" xfId="3" applyNumberFormat="1" applyFont="1" applyProtection="1">
      <protection locked="0"/>
    </xf>
    <xf numFmtId="49" fontId="4" fillId="0" borderId="0" xfId="3" applyNumberFormat="1" applyFont="1" applyProtection="1">
      <protection hidden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2" xfId="0" applyNumberFormat="1" applyBorder="1"/>
    <xf numFmtId="0" fontId="0" fillId="0" borderId="14" xfId="0" applyBorder="1"/>
    <xf numFmtId="0" fontId="0" fillId="0" borderId="0" xfId="0" applyBorder="1"/>
    <xf numFmtId="0" fontId="0" fillId="0" borderId="11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1" fillId="0" borderId="9" xfId="0" applyFont="1" applyBorder="1"/>
    <xf numFmtId="164" fontId="0" fillId="0" borderId="2" xfId="0" applyNumberFormat="1" applyBorder="1"/>
    <xf numFmtId="0" fontId="0" fillId="0" borderId="5" xfId="0" applyBorder="1"/>
    <xf numFmtId="0" fontId="38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64" fontId="10" fillId="0" borderId="2" xfId="0" applyNumberFormat="1" applyFont="1" applyBorder="1"/>
    <xf numFmtId="164" fontId="10" fillId="3" borderId="2" xfId="0" applyNumberFormat="1" applyFont="1" applyFill="1" applyBorder="1"/>
    <xf numFmtId="0" fontId="45" fillId="0" borderId="0" xfId="0" applyFont="1"/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shrinkToFit="1"/>
    </xf>
    <xf numFmtId="0" fontId="7" fillId="0" borderId="2" xfId="0" applyFont="1" applyBorder="1"/>
    <xf numFmtId="0" fontId="10" fillId="3" borderId="2" xfId="0" applyFont="1" applyFill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/>
    <xf numFmtId="164" fontId="11" fillId="3" borderId="2" xfId="0" applyNumberFormat="1" applyFont="1" applyFill="1" applyBorder="1"/>
    <xf numFmtId="0" fontId="46" fillId="0" borderId="0" xfId="0" applyFont="1"/>
    <xf numFmtId="164" fontId="38" fillId="0" borderId="0" xfId="0" applyNumberFormat="1" applyFont="1"/>
    <xf numFmtId="164" fontId="45" fillId="0" borderId="0" xfId="0" applyNumberFormat="1" applyFont="1"/>
    <xf numFmtId="0" fontId="47" fillId="0" borderId="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 shrinkToFit="1"/>
    </xf>
    <xf numFmtId="0" fontId="47" fillId="0" borderId="2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/>
    <xf numFmtId="164" fontId="10" fillId="3" borderId="2" xfId="0" applyNumberFormat="1" applyFont="1" applyFill="1" applyBorder="1" applyAlignment="1">
      <alignment horizontal="center"/>
    </xf>
    <xf numFmtId="164" fontId="10" fillId="3" borderId="2" xfId="14" applyNumberFormat="1" applyFont="1" applyFill="1" applyBorder="1" applyAlignment="1">
      <alignment horizontal="right"/>
    </xf>
    <xf numFmtId="164" fontId="7" fillId="3" borderId="2" xfId="0" applyNumberFormat="1" applyFont="1" applyFill="1" applyBorder="1"/>
    <xf numFmtId="164" fontId="10" fillId="3" borderId="2" xfId="0" applyNumberFormat="1" applyFont="1" applyFill="1" applyBorder="1" applyAlignment="1">
      <alignment horizontal="center" vertical="top"/>
    </xf>
    <xf numFmtId="164" fontId="10" fillId="3" borderId="2" xfId="0" applyNumberFormat="1" applyFont="1" applyFill="1" applyBorder="1" applyAlignment="1">
      <alignment wrapText="1"/>
    </xf>
    <xf numFmtId="0" fontId="10" fillId="3" borderId="2" xfId="0" applyFont="1" applyFill="1" applyBorder="1" applyAlignment="1">
      <alignment shrinkToFit="1"/>
    </xf>
    <xf numFmtId="164" fontId="10" fillId="3" borderId="16" xfId="0" applyNumberFormat="1" applyFont="1" applyFill="1" applyBorder="1"/>
    <xf numFmtId="164" fontId="10" fillId="3" borderId="17" xfId="0" applyNumberFormat="1" applyFont="1" applyFill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164" fontId="10" fillId="0" borderId="0" xfId="0" applyNumberFormat="1" applyFont="1"/>
    <xf numFmtId="164" fontId="10" fillId="0" borderId="2" xfId="5" applyNumberFormat="1" applyFont="1" applyBorder="1" applyAlignment="1">
      <alignment horizontal="right"/>
    </xf>
    <xf numFmtId="164" fontId="10" fillId="3" borderId="2" xfId="5" applyNumberFormat="1" applyFont="1" applyFill="1" applyBorder="1" applyAlignment="1">
      <alignment horizontal="right"/>
    </xf>
    <xf numFmtId="164" fontId="11" fillId="0" borderId="16" xfId="0" applyNumberFormat="1" applyFont="1" applyBorder="1"/>
    <xf numFmtId="164" fontId="11" fillId="3" borderId="16" xfId="0" applyNumberFormat="1" applyFont="1" applyFill="1" applyBorder="1"/>
    <xf numFmtId="164" fontId="11" fillId="0" borderId="21" xfId="0" applyNumberFormat="1" applyFont="1" applyBorder="1"/>
    <xf numFmtId="164" fontId="10" fillId="3" borderId="18" xfId="0" applyNumberFormat="1" applyFont="1" applyFill="1" applyBorder="1" applyAlignment="1">
      <alignment horizontal="center" vertical="top"/>
    </xf>
    <xf numFmtId="164" fontId="10" fillId="3" borderId="18" xfId="0" applyNumberFormat="1" applyFont="1" applyFill="1" applyBorder="1" applyAlignment="1">
      <alignment wrapText="1"/>
    </xf>
    <xf numFmtId="164" fontId="10" fillId="3" borderId="15" xfId="0" applyNumberFormat="1" applyFont="1" applyFill="1" applyBorder="1"/>
    <xf numFmtId="164" fontId="10" fillId="0" borderId="2" xfId="0" applyNumberFormat="1" applyFont="1" applyBorder="1" applyAlignment="1">
      <alignment horizontal="center"/>
    </xf>
    <xf numFmtId="164" fontId="10" fillId="0" borderId="18" xfId="0" applyNumberFormat="1" applyFont="1" applyBorder="1"/>
    <xf numFmtId="164" fontId="11" fillId="0" borderId="12" xfId="0" applyNumberFormat="1" applyFont="1" applyBorder="1"/>
    <xf numFmtId="164" fontId="11" fillId="0" borderId="22" xfId="0" applyNumberFormat="1" applyFont="1" applyBorder="1"/>
    <xf numFmtId="164" fontId="11" fillId="0" borderId="10" xfId="0" applyNumberFormat="1" applyFont="1" applyBorder="1"/>
    <xf numFmtId="164" fontId="10" fillId="3" borderId="15" xfId="0" applyNumberFormat="1" applyFont="1" applyFill="1" applyBorder="1" applyAlignment="1">
      <alignment wrapText="1"/>
    </xf>
    <xf numFmtId="164" fontId="10" fillId="3" borderId="2" xfId="0" applyNumberFormat="1" applyFont="1" applyFill="1" applyBorder="1" applyAlignment="1">
      <alignment horizontal="left"/>
    </xf>
    <xf numFmtId="164" fontId="48" fillId="3" borderId="2" xfId="0" applyNumberFormat="1" applyFont="1" applyFill="1" applyBorder="1"/>
    <xf numFmtId="164" fontId="48" fillId="3" borderId="2" xfId="0" applyNumberFormat="1" applyFont="1" applyFill="1" applyBorder="1" applyAlignment="1">
      <alignment horizontal="right"/>
    </xf>
    <xf numFmtId="164" fontId="10" fillId="3" borderId="18" xfId="0" applyNumberFormat="1" applyFont="1" applyFill="1" applyBorder="1" applyAlignment="1">
      <alignment horizontal="center"/>
    </xf>
    <xf numFmtId="164" fontId="48" fillId="3" borderId="2" xfId="14" applyNumberFormat="1" applyFont="1" applyFill="1" applyBorder="1" applyAlignment="1">
      <alignment horizontal="right"/>
    </xf>
    <xf numFmtId="164" fontId="48" fillId="0" borderId="2" xfId="0" applyNumberFormat="1" applyFont="1" applyBorder="1"/>
    <xf numFmtId="164" fontId="48" fillId="0" borderId="2" xfId="5" applyNumberFormat="1" applyFont="1" applyBorder="1" applyAlignment="1">
      <alignment horizontal="right"/>
    </xf>
    <xf numFmtId="164" fontId="48" fillId="0" borderId="2" xfId="0" applyNumberFormat="1" applyFont="1" applyBorder="1" applyAlignment="1">
      <alignment horizontal="right"/>
    </xf>
    <xf numFmtId="164" fontId="10" fillId="0" borderId="1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wrapText="1"/>
    </xf>
    <xf numFmtId="0" fontId="38" fillId="0" borderId="0" xfId="0" applyFont="1"/>
    <xf numFmtId="164" fontId="10" fillId="3" borderId="12" xfId="0" applyNumberFormat="1" applyFont="1" applyFill="1" applyBorder="1"/>
    <xf numFmtId="164" fontId="10" fillId="3" borderId="2" xfId="0" applyNumberFormat="1" applyFont="1" applyFill="1" applyBorder="1" applyAlignment="1">
      <alignment horizontal="right"/>
    </xf>
    <xf numFmtId="164" fontId="10" fillId="3" borderId="10" xfId="0" applyNumberFormat="1" applyFont="1" applyFill="1" applyBorder="1"/>
    <xf numFmtId="164" fontId="10" fillId="3" borderId="9" xfId="0" applyNumberFormat="1" applyFont="1" applyFill="1" applyBorder="1"/>
    <xf numFmtId="0" fontId="0" fillId="3" borderId="0" xfId="0" applyFill="1"/>
    <xf numFmtId="164" fontId="10" fillId="0" borderId="9" xfId="0" applyNumberFormat="1" applyFont="1" applyBorder="1"/>
    <xf numFmtId="164" fontId="10" fillId="0" borderId="10" xfId="0" applyNumberFormat="1" applyFont="1" applyBorder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0" xfId="0" applyFont="1"/>
    <xf numFmtId="1" fontId="11" fillId="0" borderId="0" xfId="0" applyNumberFormat="1" applyFont="1"/>
    <xf numFmtId="0" fontId="10" fillId="0" borderId="2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164" fontId="10" fillId="0" borderId="16" xfId="0" applyNumberFormat="1" applyFont="1" applyBorder="1" applyAlignment="1">
      <alignment horizontal="right"/>
    </xf>
    <xf numFmtId="164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1" fillId="0" borderId="0" xfId="0" applyFont="1" applyAlignment="1">
      <alignment horizontal="center" shrinkToFit="1"/>
    </xf>
    <xf numFmtId="0" fontId="2" fillId="0" borderId="0" xfId="0" applyFont="1" applyAlignment="1">
      <alignment horizontal="right"/>
    </xf>
    <xf numFmtId="0" fontId="4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0" fillId="0" borderId="2" xfId="0" applyFont="1" applyBorder="1" applyAlignment="1">
      <alignment horizontal="left"/>
    </xf>
    <xf numFmtId="1" fontId="50" fillId="0" borderId="2" xfId="0" applyNumberFormat="1" applyFont="1" applyBorder="1"/>
    <xf numFmtId="164" fontId="50" fillId="0" borderId="2" xfId="0" applyNumberFormat="1" applyFont="1" applyBorder="1"/>
    <xf numFmtId="1" fontId="50" fillId="0" borderId="2" xfId="0" applyNumberFormat="1" applyFont="1" applyBorder="1" applyAlignment="1">
      <alignment horizontal="right"/>
    </xf>
    <xf numFmtId="164" fontId="0" fillId="0" borderId="0" xfId="0" applyNumberFormat="1" applyBorder="1"/>
    <xf numFmtId="0" fontId="50" fillId="0" borderId="2" xfId="0" applyFont="1" applyBorder="1" applyAlignment="1">
      <alignment horizontal="left" wrapText="1"/>
    </xf>
    <xf numFmtId="0" fontId="50" fillId="0" borderId="2" xfId="0" applyFont="1" applyBorder="1"/>
    <xf numFmtId="0" fontId="50" fillId="0" borderId="2" xfId="0" applyFont="1" applyBorder="1" applyAlignment="1">
      <alignment wrapText="1"/>
    </xf>
    <xf numFmtId="0" fontId="50" fillId="0" borderId="18" xfId="0" applyFont="1" applyBorder="1"/>
    <xf numFmtId="0" fontId="50" fillId="0" borderId="16" xfId="0" applyFont="1" applyBorder="1"/>
    <xf numFmtId="0" fontId="50" fillId="0" borderId="17" xfId="0" applyFont="1" applyBorder="1"/>
    <xf numFmtId="0" fontId="50" fillId="0" borderId="8" xfId="0" applyFont="1" applyBorder="1"/>
    <xf numFmtId="0" fontId="51" fillId="0" borderId="18" xfId="0" applyFont="1" applyBorder="1"/>
    <xf numFmtId="1" fontId="52" fillId="0" borderId="18" xfId="0" applyNumberFormat="1" applyFont="1" applyBorder="1"/>
    <xf numFmtId="1" fontId="52" fillId="0" borderId="2" xfId="0" applyNumberFormat="1" applyFont="1" applyBorder="1"/>
    <xf numFmtId="164" fontId="52" fillId="0" borderId="2" xfId="0" applyNumberFormat="1" applyFont="1" applyBorder="1"/>
    <xf numFmtId="1" fontId="52" fillId="0" borderId="2" xfId="0" applyNumberFormat="1" applyFont="1" applyBorder="1" applyAlignment="1">
      <alignment horizontal="right"/>
    </xf>
    <xf numFmtId="0" fontId="41" fillId="0" borderId="0" xfId="0" applyFont="1" applyBorder="1"/>
    <xf numFmtId="0" fontId="41" fillId="0" borderId="0" xfId="0" applyFont="1" applyAlignment="1">
      <alignment horizontal="left" shrinkToFit="1"/>
    </xf>
    <xf numFmtId="0" fontId="41" fillId="0" borderId="0" xfId="0" applyFont="1" applyAlignment="1">
      <alignment horizontal="left"/>
    </xf>
    <xf numFmtId="0" fontId="0" fillId="0" borderId="16" xfId="0" applyBorder="1"/>
    <xf numFmtId="0" fontId="41" fillId="0" borderId="0" xfId="0" applyFont="1" applyBorder="1" applyAlignment="1">
      <alignment horizontal="center"/>
    </xf>
    <xf numFmtId="0" fontId="0" fillId="0" borderId="18" xfId="0" applyBorder="1"/>
    <xf numFmtId="0" fontId="1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8" fillId="0" borderId="2" xfId="0" applyFont="1" applyBorder="1"/>
    <xf numFmtId="0" fontId="38" fillId="0" borderId="22" xfId="0" applyFont="1" applyBorder="1"/>
    <xf numFmtId="164" fontId="38" fillId="0" borderId="18" xfId="0" applyNumberFormat="1" applyFont="1" applyBorder="1"/>
    <xf numFmtId="164" fontId="38" fillId="0" borderId="2" xfId="0" applyNumberFormat="1" applyFont="1" applyBorder="1"/>
    <xf numFmtId="1" fontId="0" fillId="0" borderId="0" xfId="0" applyNumberFormat="1" applyBorder="1"/>
    <xf numFmtId="0" fontId="38" fillId="0" borderId="10" xfId="0" applyFont="1" applyBorder="1"/>
    <xf numFmtId="164" fontId="2" fillId="0" borderId="18" xfId="0" applyNumberFormat="1" applyFont="1" applyBorder="1"/>
    <xf numFmtId="164" fontId="2" fillId="0" borderId="2" xfId="0" applyNumberFormat="1" applyFont="1" applyBorder="1"/>
    <xf numFmtId="0" fontId="2" fillId="0" borderId="18" xfId="0" applyFont="1" applyBorder="1" applyAlignment="1">
      <alignment wrapText="1"/>
    </xf>
    <xf numFmtId="164" fontId="2" fillId="0" borderId="5" xfId="0" applyNumberFormat="1" applyFont="1" applyBorder="1"/>
    <xf numFmtId="164" fontId="2" fillId="0" borderId="15" xfId="0" applyNumberFormat="1" applyFont="1" applyBorder="1"/>
    <xf numFmtId="16" fontId="0" fillId="0" borderId="2" xfId="0" applyNumberFormat="1" applyBorder="1"/>
    <xf numFmtId="0" fontId="1" fillId="0" borderId="5" xfId="0" applyFont="1" applyBorder="1"/>
    <xf numFmtId="0" fontId="40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2" xfId="0" applyFont="1" applyBorder="1"/>
    <xf numFmtId="0" fontId="46" fillId="0" borderId="21" xfId="0" applyFont="1" applyBorder="1" applyAlignment="1">
      <alignment wrapText="1"/>
    </xf>
    <xf numFmtId="0" fontId="2" fillId="0" borderId="21" xfId="0" applyFont="1" applyBorder="1"/>
    <xf numFmtId="0" fontId="2" fillId="0" borderId="9" xfId="0" applyFont="1" applyBorder="1"/>
    <xf numFmtId="0" fontId="0" fillId="0" borderId="21" xfId="0" applyBorder="1"/>
    <xf numFmtId="0" fontId="1" fillId="0" borderId="21" xfId="0" applyFont="1" applyBorder="1"/>
    <xf numFmtId="0" fontId="41" fillId="0" borderId="10" xfId="0" applyFont="1" applyBorder="1"/>
    <xf numFmtId="1" fontId="41" fillId="0" borderId="0" xfId="0" applyNumberFormat="1" applyFont="1" applyBorder="1"/>
    <xf numFmtId="0" fontId="0" fillId="0" borderId="0" xfId="0" applyAlignment="1">
      <alignment horizontal="center"/>
    </xf>
    <xf numFmtId="0" fontId="38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10" xfId="0" applyFont="1" applyBorder="1"/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53" fillId="0" borderId="17" xfId="0" applyFont="1" applyBorder="1"/>
    <xf numFmtId="0" fontId="53" fillId="0" borderId="14" xfId="0" applyFont="1" applyBorder="1"/>
    <xf numFmtId="0" fontId="53" fillId="0" borderId="0" xfId="0" applyFont="1" applyBorder="1"/>
    <xf numFmtId="165" fontId="53" fillId="0" borderId="17" xfId="0" applyNumberFormat="1" applyFont="1" applyBorder="1"/>
    <xf numFmtId="165" fontId="53" fillId="0" borderId="17" xfId="0" applyNumberFormat="1" applyFont="1" applyFill="1" applyBorder="1"/>
    <xf numFmtId="165" fontId="53" fillId="0" borderId="14" xfId="0" applyNumberFormat="1" applyFont="1" applyFill="1" applyBorder="1"/>
    <xf numFmtId="165" fontId="53" fillId="0" borderId="16" xfId="0" applyNumberFormat="1" applyFont="1" applyBorder="1"/>
    <xf numFmtId="0" fontId="1" fillId="0" borderId="17" xfId="0" applyFont="1" applyBorder="1"/>
    <xf numFmtId="0" fontId="1" fillId="0" borderId="14" xfId="0" applyFont="1" applyBorder="1"/>
    <xf numFmtId="0" fontId="1" fillId="0" borderId="0" xfId="0" applyFont="1" applyBorder="1"/>
    <xf numFmtId="165" fontId="1" fillId="0" borderId="17" xfId="0" applyNumberFormat="1" applyFont="1" applyBorder="1"/>
    <xf numFmtId="165" fontId="1" fillId="0" borderId="17" xfId="0" applyNumberFormat="1" applyFont="1" applyFill="1" applyBorder="1"/>
    <xf numFmtId="165" fontId="1" fillId="0" borderId="14" xfId="0" applyNumberFormat="1" applyFont="1" applyFill="1" applyBorder="1"/>
    <xf numFmtId="0" fontId="53" fillId="0" borderId="17" xfId="0" applyFont="1" applyFill="1" applyBorder="1"/>
    <xf numFmtId="0" fontId="53" fillId="0" borderId="14" xfId="0" applyFont="1" applyFill="1" applyBorder="1"/>
    <xf numFmtId="0" fontId="53" fillId="0" borderId="0" xfId="0" applyFont="1" applyFill="1" applyBorder="1"/>
    <xf numFmtId="0" fontId="2" fillId="0" borderId="0" xfId="0" applyFont="1" applyBorder="1"/>
    <xf numFmtId="166" fontId="0" fillId="0" borderId="0" xfId="0" applyNumberFormat="1" applyBorder="1"/>
    <xf numFmtId="0" fontId="1" fillId="0" borderId="17" xfId="0" applyFont="1" applyBorder="1" applyAlignment="1">
      <alignment vertical="top"/>
    </xf>
    <xf numFmtId="0" fontId="1" fillId="0" borderId="14" xfId="0" applyFont="1" applyBorder="1" applyAlignment="1">
      <alignment horizontal="left" wrapText="1"/>
    </xf>
    <xf numFmtId="0" fontId="2" fillId="0" borderId="0" xfId="0" applyFont="1" applyFill="1" applyBorder="1"/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/>
    <xf numFmtId="165" fontId="1" fillId="0" borderId="17" xfId="0" applyNumberFormat="1" applyFont="1" applyBorder="1" applyAlignment="1"/>
    <xf numFmtId="0" fontId="1" fillId="0" borderId="14" xfId="0" applyFont="1" applyBorder="1" applyAlignment="1">
      <alignment horizontal="left" vertical="top" wrapText="1"/>
    </xf>
    <xf numFmtId="0" fontId="1" fillId="0" borderId="0" xfId="0" applyFont="1" applyBorder="1" applyAlignment="1"/>
    <xf numFmtId="0" fontId="42" fillId="0" borderId="17" xfId="0" applyFont="1" applyBorder="1"/>
    <xf numFmtId="0" fontId="42" fillId="0" borderId="14" xfId="0" applyFont="1" applyBorder="1"/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right" wrapText="1"/>
    </xf>
    <xf numFmtId="0" fontId="1" fillId="0" borderId="14" xfId="0" applyFont="1" applyFill="1" applyBorder="1" applyAlignment="1">
      <alignment horizontal="left" vertical="top" wrapText="1"/>
    </xf>
    <xf numFmtId="165" fontId="1" fillId="0" borderId="17" xfId="0" applyNumberFormat="1" applyFont="1" applyBorder="1" applyAlignment="1">
      <alignment horizontal="right" wrapText="1"/>
    </xf>
    <xf numFmtId="165" fontId="1" fillId="0" borderId="17" xfId="0" applyNumberFormat="1" applyFont="1" applyBorder="1" applyAlignment="1">
      <alignment horizontal="right" vertical="top" wrapText="1"/>
    </xf>
    <xf numFmtId="4" fontId="1" fillId="0" borderId="17" xfId="0" applyNumberFormat="1" applyFont="1" applyBorder="1"/>
    <xf numFmtId="0" fontId="1" fillId="0" borderId="17" xfId="0" applyFont="1" applyBorder="1" applyAlignment="1">
      <alignment horizontal="right" vertical="top" wrapText="1"/>
    </xf>
    <xf numFmtId="165" fontId="1" fillId="0" borderId="17" xfId="0" applyNumberFormat="1" applyFont="1" applyBorder="1" applyAlignment="1">
      <alignment horizontal="right"/>
    </xf>
    <xf numFmtId="0" fontId="1" fillId="0" borderId="1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right" vertical="top" wrapText="1"/>
    </xf>
    <xf numFmtId="165" fontId="1" fillId="0" borderId="17" xfId="0" applyNumberFormat="1" applyFont="1" applyFill="1" applyBorder="1" applyAlignment="1">
      <alignment horizontal="right" vertical="top" wrapText="1"/>
    </xf>
    <xf numFmtId="165" fontId="1" fillId="0" borderId="17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right" wrapText="1"/>
    </xf>
    <xf numFmtId="0" fontId="1" fillId="0" borderId="17" xfId="0" applyFont="1" applyFill="1" applyBorder="1" applyAlignment="1"/>
    <xf numFmtId="165" fontId="1" fillId="0" borderId="17" xfId="0" applyNumberFormat="1" applyFont="1" applyFill="1" applyBorder="1" applyAlignment="1"/>
    <xf numFmtId="165" fontId="1" fillId="0" borderId="17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vertical="top" wrapText="1"/>
    </xf>
    <xf numFmtId="165" fontId="1" fillId="0" borderId="17" xfId="0" applyNumberFormat="1" applyFont="1" applyBorder="1" applyAlignment="1">
      <alignment horizontal="left" vertical="top" wrapText="1"/>
    </xf>
    <xf numFmtId="0" fontId="53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54" fillId="0" borderId="0" xfId="0" applyFont="1" applyAlignment="1">
      <alignment horizontal="left" wrapText="1"/>
    </xf>
    <xf numFmtId="164" fontId="1" fillId="0" borderId="17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right" wrapText="1"/>
    </xf>
    <xf numFmtId="165" fontId="1" fillId="0" borderId="18" xfId="0" applyNumberFormat="1" applyFont="1" applyBorder="1" applyAlignment="1">
      <alignment horizontal="right"/>
    </xf>
    <xf numFmtId="0" fontId="1" fillId="0" borderId="8" xfId="0" applyFont="1" applyFill="1" applyBorder="1"/>
    <xf numFmtId="0" fontId="53" fillId="0" borderId="10" xfId="0" applyFont="1" applyFill="1" applyBorder="1"/>
    <xf numFmtId="0" fontId="53" fillId="0" borderId="9" xfId="0" applyFont="1" applyFill="1" applyBorder="1"/>
    <xf numFmtId="165" fontId="53" fillId="0" borderId="2" xfId="0" applyNumberFormat="1" applyFont="1" applyFill="1" applyBorder="1"/>
    <xf numFmtId="165" fontId="53" fillId="0" borderId="8" xfId="0" applyNumberFormat="1" applyFont="1" applyFill="1" applyBorder="1"/>
    <xf numFmtId="165" fontId="53" fillId="0" borderId="2" xfId="0" applyNumberFormat="1" applyFont="1" applyBorder="1"/>
    <xf numFmtId="0" fontId="1" fillId="0" borderId="2" xfId="0" applyFont="1" applyFill="1" applyBorder="1"/>
    <xf numFmtId="0" fontId="38" fillId="0" borderId="2" xfId="0" applyFont="1" applyFill="1" applyBorder="1"/>
    <xf numFmtId="165" fontId="2" fillId="0" borderId="2" xfId="0" applyNumberFormat="1" applyFont="1" applyFill="1" applyBorder="1"/>
    <xf numFmtId="165" fontId="1" fillId="0" borderId="2" xfId="0" applyNumberFormat="1" applyFont="1" applyBorder="1"/>
    <xf numFmtId="165" fontId="0" fillId="0" borderId="0" xfId="0" applyNumberFormat="1" applyBorder="1"/>
    <xf numFmtId="49" fontId="3" fillId="0" borderId="0" xfId="3" applyNumberFormat="1" applyFont="1" applyProtection="1">
      <protection hidden="1"/>
    </xf>
    <xf numFmtId="0" fontId="3" fillId="0" borderId="0" xfId="3" applyFont="1"/>
    <xf numFmtId="0" fontId="23" fillId="0" borderId="19" xfId="3" applyBorder="1" applyProtection="1">
      <protection locked="0"/>
    </xf>
    <xf numFmtId="0" fontId="4" fillId="0" borderId="0" xfId="3" applyFont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center" vertical="center"/>
      <protection locked="0"/>
    </xf>
    <xf numFmtId="49" fontId="4" fillId="0" borderId="7" xfId="3" applyNumberFormat="1" applyFont="1" applyBorder="1" applyAlignment="1" applyProtection="1">
      <alignment horizontal="center" vertical="center"/>
      <protection hidden="1"/>
    </xf>
    <xf numFmtId="0" fontId="23" fillId="0" borderId="7" xfId="3" applyBorder="1"/>
    <xf numFmtId="49" fontId="4" fillId="0" borderId="0" xfId="3" applyNumberFormat="1" applyFont="1" applyAlignment="1" applyProtection="1">
      <alignment horizontal="center" vertical="center"/>
      <protection locked="0"/>
    </xf>
    <xf numFmtId="1" fontId="3" fillId="0" borderId="8" xfId="3" applyNumberFormat="1" applyFont="1" applyBorder="1" applyAlignment="1" applyProtection="1">
      <alignment horizontal="center" vertical="center"/>
      <protection hidden="1"/>
    </xf>
    <xf numFmtId="1" fontId="3" fillId="0" borderId="9" xfId="3" applyNumberFormat="1" applyFont="1" applyBorder="1" applyAlignment="1" applyProtection="1">
      <alignment horizontal="center" vertical="center"/>
      <protection hidden="1"/>
    </xf>
    <xf numFmtId="49" fontId="4" fillId="0" borderId="0" xfId="3" applyNumberFormat="1" applyFont="1" applyAlignment="1" applyProtection="1">
      <alignment horizontal="right" vertical="center"/>
      <protection hidden="1"/>
    </xf>
    <xf numFmtId="49" fontId="4" fillId="0" borderId="11" xfId="3" applyNumberFormat="1" applyFont="1" applyBorder="1" applyAlignment="1" applyProtection="1">
      <alignment horizontal="right" vertical="center"/>
      <protection hidden="1"/>
    </xf>
    <xf numFmtId="0" fontId="4" fillId="0" borderId="12" xfId="3" applyFont="1" applyBorder="1" applyAlignment="1" applyProtection="1">
      <alignment horizontal="center" vertical="center" wrapText="1"/>
      <protection hidden="1"/>
    </xf>
    <xf numFmtId="0" fontId="23" fillId="0" borderId="13" xfId="3" applyBorder="1" applyAlignment="1">
      <alignment horizontal="center" vertical="center" wrapText="1"/>
    </xf>
    <xf numFmtId="0" fontId="23" fillId="0" borderId="14" xfId="3" applyBorder="1" applyAlignment="1">
      <alignment horizontal="center" vertical="center" wrapText="1"/>
    </xf>
    <xf numFmtId="0" fontId="23" fillId="0" borderId="0" xfId="3" applyAlignment="1">
      <alignment horizontal="center" vertical="center" wrapText="1"/>
    </xf>
    <xf numFmtId="0" fontId="23" fillId="0" borderId="15" xfId="3" applyBorder="1" applyAlignment="1">
      <alignment horizontal="center" vertical="center" wrapText="1"/>
    </xf>
    <xf numFmtId="0" fontId="23" fillId="0" borderId="5" xfId="3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1" fontId="7" fillId="0" borderId="7" xfId="20" applyNumberFormat="1" applyFont="1" applyFill="1" applyBorder="1" applyAlignment="1" applyProtection="1">
      <alignment horizontal="left" vertical="center"/>
      <protection hidden="1"/>
    </xf>
    <xf numFmtId="0" fontId="24" fillId="0" borderId="7" xfId="4" applyBorder="1" applyAlignment="1" applyProtection="1">
      <alignment horizontal="left" vertical="center"/>
      <protection hidden="1"/>
    </xf>
    <xf numFmtId="49" fontId="4" fillId="0" borderId="19" xfId="20" applyNumberFormat="1" applyFont="1" applyBorder="1" applyAlignment="1" applyProtection="1">
      <alignment horizontal="left" vertical="center"/>
      <protection locked="0"/>
    </xf>
    <xf numFmtId="49" fontId="4" fillId="0" borderId="19" xfId="4" applyNumberFormat="1" applyFont="1" applyBorder="1" applyAlignment="1" applyProtection="1">
      <alignment horizontal="left" vertical="center"/>
      <protection locked="0"/>
    </xf>
    <xf numFmtId="0" fontId="24" fillId="0" borderId="19" xfId="4" applyBorder="1" applyAlignment="1" applyProtection="1">
      <protection locked="0"/>
    </xf>
    <xf numFmtId="49" fontId="4" fillId="0" borderId="0" xfId="20" applyNumberFormat="1" applyFont="1" applyBorder="1" applyAlignment="1" applyProtection="1">
      <alignment horizontal="left"/>
      <protection hidden="1"/>
    </xf>
    <xf numFmtId="0" fontId="24" fillId="0" borderId="0" xfId="4" applyBorder="1" applyAlignment="1">
      <alignment horizontal="left"/>
    </xf>
    <xf numFmtId="0" fontId="24" fillId="0" borderId="0" xfId="4" applyBorder="1" applyAlignment="1"/>
    <xf numFmtId="49" fontId="4" fillId="0" borderId="0" xfId="20" applyNumberFormat="1" applyFont="1" applyAlignment="1" applyProtection="1">
      <alignment horizontal="left" vertical="center"/>
      <protection locked="0"/>
    </xf>
    <xf numFmtId="49" fontId="4" fillId="0" borderId="0" xfId="4" applyNumberFormat="1" applyFont="1" applyAlignment="1" applyProtection="1">
      <alignment horizontal="left" vertical="center"/>
      <protection locked="0"/>
    </xf>
    <xf numFmtId="49" fontId="3" fillId="0" borderId="19" xfId="20" applyNumberFormat="1" applyFont="1" applyBorder="1" applyAlignment="1" applyProtection="1">
      <alignment horizontal="center"/>
      <protection locked="0"/>
    </xf>
    <xf numFmtId="0" fontId="24" fillId="0" borderId="19" xfId="4" applyBorder="1" applyAlignment="1" applyProtection="1">
      <alignment horizontal="center"/>
      <protection locked="0"/>
    </xf>
    <xf numFmtId="0" fontId="10" fillId="0" borderId="0" xfId="20" applyFont="1" applyAlignment="1" applyProtection="1">
      <alignment horizontal="right"/>
    </xf>
    <xf numFmtId="0" fontId="24" fillId="0" borderId="11" xfId="4" applyBorder="1" applyAlignment="1">
      <alignment horizontal="right"/>
    </xf>
    <xf numFmtId="49" fontId="4" fillId="0" borderId="16" xfId="20" applyNumberFormat="1" applyFont="1" applyBorder="1" applyAlignment="1" applyProtection="1">
      <alignment horizontal="center" vertical="center" wrapText="1"/>
      <protection hidden="1"/>
    </xf>
    <xf numFmtId="49" fontId="4" fillId="0" borderId="18" xfId="4" applyNumberFormat="1" applyFont="1" applyBorder="1" applyAlignment="1" applyProtection="1">
      <alignment horizontal="center" wrapText="1"/>
      <protection hidden="1"/>
    </xf>
    <xf numFmtId="49" fontId="7" fillId="0" borderId="16" xfId="20" applyNumberFormat="1" applyFont="1" applyBorder="1" applyAlignment="1" applyProtection="1">
      <alignment horizontal="center" vertical="center" wrapText="1"/>
      <protection hidden="1"/>
    </xf>
    <xf numFmtId="0" fontId="24" fillId="0" borderId="18" xfId="4" applyBorder="1" applyAlignment="1">
      <alignment horizontal="center" vertical="center" wrapText="1"/>
    </xf>
    <xf numFmtId="0" fontId="7" fillId="0" borderId="18" xfId="4" applyFont="1" applyBorder="1" applyAlignment="1" applyProtection="1">
      <alignment horizontal="center" vertical="center" wrapText="1"/>
      <protection hidden="1"/>
    </xf>
    <xf numFmtId="49" fontId="7" fillId="0" borderId="16" xfId="20" applyNumberFormat="1" applyFont="1" applyBorder="1" applyAlignment="1" applyProtection="1">
      <alignment horizontal="center" vertical="center"/>
      <protection hidden="1"/>
    </xf>
    <xf numFmtId="0" fontId="7" fillId="0" borderId="18" xfId="4" applyFont="1" applyBorder="1" applyAlignment="1" applyProtection="1">
      <alignment horizontal="center" vertical="center"/>
      <protection hidden="1"/>
    </xf>
    <xf numFmtId="1" fontId="3" fillId="0" borderId="2" xfId="3" applyNumberFormat="1" applyFont="1" applyBorder="1" applyAlignment="1" applyProtection="1">
      <alignment horizontal="center" vertical="center"/>
      <protection hidden="1"/>
    </xf>
    <xf numFmtId="49" fontId="7" fillId="0" borderId="0" xfId="3" applyNumberFormat="1" applyFont="1" applyAlignment="1" applyProtection="1">
      <alignment horizontal="left" vertical="center"/>
      <protection locked="0"/>
    </xf>
    <xf numFmtId="49" fontId="23" fillId="0" borderId="0" xfId="3" applyNumberFormat="1" applyAlignment="1" applyProtection="1">
      <alignment horizontal="left" vertical="center"/>
      <protection locked="0"/>
    </xf>
    <xf numFmtId="49" fontId="4" fillId="0" borderId="7" xfId="3" applyNumberFormat="1" applyFont="1" applyBorder="1" applyAlignment="1">
      <alignment horizontal="left" vertical="center"/>
    </xf>
    <xf numFmtId="49" fontId="4" fillId="0" borderId="0" xfId="3" applyNumberFormat="1" applyFont="1" applyAlignment="1" applyProtection="1">
      <alignment horizontal="left" vertical="center"/>
      <protection hidden="1"/>
    </xf>
    <xf numFmtId="49" fontId="3" fillId="0" borderId="7" xfId="3" applyNumberFormat="1" applyFont="1" applyBorder="1" applyAlignment="1" applyProtection="1">
      <alignment horizontal="center" vertical="center"/>
      <protection hidden="1"/>
    </xf>
    <xf numFmtId="0" fontId="4" fillId="0" borderId="16" xfId="3" applyFont="1" applyBorder="1" applyAlignment="1" applyProtection="1">
      <alignment horizontal="center" vertical="center" wrapText="1"/>
      <protection hidden="1"/>
    </xf>
    <xf numFmtId="0" fontId="4" fillId="0" borderId="17" xfId="3" applyFont="1" applyBorder="1" applyAlignment="1" applyProtection="1">
      <alignment horizontal="center" vertical="center" wrapText="1"/>
      <protection hidden="1"/>
    </xf>
    <xf numFmtId="0" fontId="4" fillId="0" borderId="18" xfId="3" applyFont="1" applyBorder="1" applyAlignment="1" applyProtection="1">
      <alignment horizontal="center" vertical="center" wrapText="1"/>
      <protection hidden="1"/>
    </xf>
    <xf numFmtId="49" fontId="4" fillId="0" borderId="20" xfId="3" applyNumberFormat="1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protection locked="0"/>
    </xf>
    <xf numFmtId="0" fontId="5" fillId="0" borderId="0" xfId="3" applyFont="1" applyAlignment="1" applyProtection="1">
      <alignment horizontal="center" vertical="center"/>
      <protection locked="0"/>
    </xf>
    <xf numFmtId="49" fontId="4" fillId="0" borderId="7" xfId="3" applyNumberFormat="1" applyFont="1" applyBorder="1" applyAlignment="1" applyProtection="1">
      <alignment horizontal="center" vertical="center" wrapText="1"/>
      <protection hidden="1"/>
    </xf>
    <xf numFmtId="0" fontId="23" fillId="0" borderId="7" xfId="3" applyBorder="1" applyAlignment="1" applyProtection="1">
      <alignment horizontal="center" vertical="center" wrapText="1"/>
      <protection hidden="1"/>
    </xf>
    <xf numFmtId="49" fontId="7" fillId="0" borderId="0" xfId="3" applyNumberFormat="1" applyFont="1" applyAlignment="1" applyProtection="1">
      <alignment horizontal="center" vertical="center"/>
      <protection locked="0"/>
    </xf>
    <xf numFmtId="49" fontId="23" fillId="0" borderId="0" xfId="3" applyNumberFormat="1" applyFont="1" applyAlignment="1" applyProtection="1">
      <alignment horizontal="center" vertical="center"/>
      <protection locked="0"/>
    </xf>
    <xf numFmtId="49" fontId="3" fillId="0" borderId="0" xfId="3" applyNumberFormat="1" applyFont="1" applyAlignment="1" applyProtection="1">
      <alignment horizontal="left" vertical="center" wrapText="1"/>
      <protection hidden="1"/>
    </xf>
    <xf numFmtId="49" fontId="3" fillId="0" borderId="0" xfId="3" applyNumberFormat="1" applyFont="1" applyAlignment="1" applyProtection="1">
      <alignment horizontal="right" vertical="center"/>
      <protection hidden="1"/>
    </xf>
    <xf numFmtId="49" fontId="3" fillId="0" borderId="11" xfId="3" applyNumberFormat="1" applyFont="1" applyBorder="1" applyAlignment="1" applyProtection="1">
      <alignment horizontal="right" vertical="center"/>
      <protection hidden="1"/>
    </xf>
    <xf numFmtId="49" fontId="4" fillId="0" borderId="19" xfId="3" applyNumberFormat="1" applyFont="1" applyBorder="1" applyAlignment="1" applyProtection="1">
      <alignment horizontal="center" vertical="center"/>
      <protection locked="0"/>
    </xf>
    <xf numFmtId="49" fontId="3" fillId="0" borderId="0" xfId="3" applyNumberFormat="1" applyFont="1" applyAlignment="1" applyProtection="1">
      <alignment wrapText="1"/>
      <protection hidden="1"/>
    </xf>
    <xf numFmtId="49" fontId="3" fillId="0" borderId="0" xfId="3" applyNumberFormat="1" applyFont="1" applyFill="1" applyAlignment="1" applyProtection="1">
      <alignment horizontal="left" vertical="center" wrapText="1"/>
      <protection hidden="1"/>
    </xf>
    <xf numFmtId="0" fontId="23" fillId="0" borderId="0" xfId="3" applyFill="1" applyAlignment="1">
      <alignment horizontal="left" vertical="center" wrapText="1"/>
    </xf>
    <xf numFmtId="0" fontId="4" fillId="0" borderId="19" xfId="3" applyFont="1" applyBorder="1" applyAlignment="1" applyProtection="1">
      <alignment horizontal="center" vertical="center" wrapText="1"/>
      <protection locked="0"/>
    </xf>
    <xf numFmtId="0" fontId="4" fillId="0" borderId="7" xfId="3" applyFont="1" applyBorder="1" applyAlignment="1" applyProtection="1">
      <alignment horizontal="center" vertical="center" wrapText="1"/>
      <protection hidden="1"/>
    </xf>
    <xf numFmtId="0" fontId="3" fillId="0" borderId="0" xfId="18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49" fontId="7" fillId="0" borderId="19" xfId="18" applyNumberFormat="1" applyFont="1" applyBorder="1" applyAlignment="1" applyProtection="1">
      <alignment horizontal="center" vertical="center" wrapText="1"/>
      <protection locked="0"/>
    </xf>
    <xf numFmtId="0" fontId="7" fillId="0" borderId="19" xfId="16" applyFont="1" applyBorder="1" applyAlignment="1" applyProtection="1">
      <alignment horizontal="center" vertical="center" wrapText="1"/>
      <protection locked="0"/>
    </xf>
    <xf numFmtId="0" fontId="7" fillId="0" borderId="19" xfId="3" applyFont="1" applyBorder="1" applyAlignment="1" applyProtection="1">
      <alignment horizontal="center" vertical="center" wrapText="1"/>
      <protection locked="0"/>
    </xf>
    <xf numFmtId="0" fontId="28" fillId="0" borderId="0" xfId="21" applyFont="1" applyAlignment="1">
      <alignment horizontal="center"/>
    </xf>
    <xf numFmtId="0" fontId="2" fillId="0" borderId="0" xfId="16" applyAlignment="1">
      <alignment horizontal="center"/>
    </xf>
    <xf numFmtId="0" fontId="30" fillId="0" borderId="0" xfId="21" applyFont="1" applyAlignment="1" applyProtection="1">
      <alignment horizontal="center" vertical="center" wrapText="1"/>
      <protection locked="0"/>
    </xf>
    <xf numFmtId="0" fontId="23" fillId="0" borderId="0" xfId="3" applyAlignment="1">
      <alignment vertical="center" wrapText="1"/>
    </xf>
    <xf numFmtId="0" fontId="27" fillId="0" borderId="0" xfId="18" applyFont="1" applyAlignment="1">
      <alignment wrapText="1"/>
    </xf>
    <xf numFmtId="0" fontId="23" fillId="0" borderId="0" xfId="3" applyAlignment="1">
      <alignment wrapText="1"/>
    </xf>
    <xf numFmtId="0" fontId="29" fillId="0" borderId="0" xfId="18" applyFont="1" applyAlignment="1" applyProtection="1">
      <alignment horizontal="left" vertical="center" wrapText="1"/>
      <protection hidden="1"/>
    </xf>
    <xf numFmtId="0" fontId="31" fillId="0" borderId="0" xfId="21" applyFont="1" applyAlignment="1" applyProtection="1">
      <alignment horizontal="center" vertical="center" wrapText="1"/>
      <protection locked="0"/>
    </xf>
    <xf numFmtId="0" fontId="2" fillId="0" borderId="0" xfId="16" applyProtection="1">
      <protection locked="0"/>
    </xf>
    <xf numFmtId="0" fontId="32" fillId="0" borderId="0" xfId="18" applyFont="1" applyAlignment="1">
      <alignment horizontal="center"/>
    </xf>
    <xf numFmtId="0" fontId="1" fillId="0" borderId="0" xfId="16" applyFont="1" applyAlignment="1">
      <alignment horizontal="center"/>
    </xf>
    <xf numFmtId="0" fontId="2" fillId="0" borderId="0" xfId="16" applyAlignment="1" applyProtection="1">
      <alignment horizontal="center" vertical="center" wrapText="1"/>
      <protection locked="0"/>
    </xf>
    <xf numFmtId="0" fontId="33" fillId="0" borderId="0" xfId="21" applyFont="1" applyAlignment="1">
      <alignment horizontal="center" vertical="center" wrapText="1"/>
    </xf>
    <xf numFmtId="0" fontId="1" fillId="0" borderId="0" xfId="16" applyFont="1" applyAlignment="1">
      <alignment horizontal="center" vertical="center" wrapText="1"/>
    </xf>
    <xf numFmtId="0" fontId="28" fillId="0" borderId="0" xfId="16" applyFont="1" applyAlignment="1">
      <alignment horizontal="center"/>
    </xf>
    <xf numFmtId="0" fontId="27" fillId="0" borderId="0" xfId="16" applyFont="1" applyAlignment="1">
      <alignment horizontal="center"/>
    </xf>
    <xf numFmtId="49" fontId="4" fillId="0" borderId="2" xfId="17" applyNumberFormat="1" applyFont="1" applyBorder="1" applyAlignment="1" applyProtection="1">
      <alignment horizontal="center" vertical="center" wrapText="1"/>
      <protection hidden="1"/>
    </xf>
    <xf numFmtId="0" fontId="4" fillId="0" borderId="2" xfId="17" applyFont="1" applyBorder="1" applyAlignment="1" applyProtection="1">
      <alignment horizontal="center" vertical="center" wrapText="1"/>
      <protection hidden="1"/>
    </xf>
    <xf numFmtId="0" fontId="4" fillId="0" borderId="2" xfId="18" applyFont="1" applyBorder="1" applyAlignment="1" applyProtection="1">
      <alignment horizontal="center" vertical="center" wrapText="1"/>
      <protection hidden="1"/>
    </xf>
    <xf numFmtId="49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16" xfId="3" applyFont="1" applyBorder="1" applyAlignment="1" applyProtection="1">
      <alignment horizontal="center" vertical="center"/>
      <protection hidden="1"/>
    </xf>
    <xf numFmtId="0" fontId="23" fillId="0" borderId="18" xfId="3" applyBorder="1" applyAlignment="1">
      <alignment horizontal="center" vertical="center"/>
    </xf>
    <xf numFmtId="0" fontId="4" fillId="0" borderId="7" xfId="15" applyFont="1" applyBorder="1" applyProtection="1">
      <protection locked="0" hidden="1"/>
    </xf>
    <xf numFmtId="49" fontId="36" fillId="0" borderId="0" xfId="15" applyNumberFormat="1" applyFont="1" applyAlignment="1" applyProtection="1">
      <alignment vertical="top"/>
      <protection hidden="1"/>
    </xf>
    <xf numFmtId="0" fontId="36" fillId="0" borderId="0" xfId="16" applyFont="1" applyAlignment="1">
      <alignment vertical="top"/>
    </xf>
    <xf numFmtId="49" fontId="4" fillId="0" borderId="2" xfId="3" applyNumberFormat="1" applyFont="1" applyBorder="1" applyAlignment="1" applyProtection="1">
      <alignment horizontal="center" vertical="center" wrapText="1"/>
      <protection hidden="1"/>
    </xf>
    <xf numFmtId="0" fontId="4" fillId="0" borderId="0" xfId="17" applyFont="1" applyAlignment="1" applyProtection="1">
      <alignment horizontal="left" vertical="center" wrapText="1"/>
      <protection hidden="1"/>
    </xf>
    <xf numFmtId="0" fontId="4" fillId="0" borderId="0" xfId="3" applyFont="1" applyAlignment="1" applyProtection="1">
      <alignment horizontal="left" wrapText="1"/>
      <protection hidden="1"/>
    </xf>
    <xf numFmtId="0" fontId="23" fillId="0" borderId="0" xfId="3" applyAlignment="1" applyProtection="1">
      <alignment horizontal="left" wrapText="1"/>
      <protection hidden="1"/>
    </xf>
    <xf numFmtId="49" fontId="7" fillId="0" borderId="19" xfId="19" applyNumberFormat="1" applyFont="1" applyBorder="1" applyAlignment="1" applyProtection="1">
      <alignment wrapText="1"/>
      <protection locked="0" hidden="1"/>
    </xf>
    <xf numFmtId="0" fontId="23" fillId="0" borderId="19" xfId="3" applyBorder="1" applyAlignment="1">
      <alignment wrapText="1"/>
    </xf>
    <xf numFmtId="0" fontId="7" fillId="0" borderId="19" xfId="4" applyFont="1" applyBorder="1" applyAlignment="1" applyProtection="1">
      <alignment horizontal="left" vertical="center" wrapText="1"/>
      <protection locked="0"/>
    </xf>
    <xf numFmtId="0" fontId="24" fillId="0" borderId="19" xfId="4" applyBorder="1" applyAlignment="1">
      <alignment horizontal="left" vertical="center" wrapText="1"/>
    </xf>
    <xf numFmtId="0" fontId="4" fillId="0" borderId="0" xfId="4" applyFont="1" applyAlignment="1">
      <alignment horizontal="right" wrapText="1"/>
    </xf>
    <xf numFmtId="0" fontId="24" fillId="0" borderId="0" xfId="4" applyAlignment="1">
      <alignment horizontal="right" wrapText="1"/>
    </xf>
    <xf numFmtId="0" fontId="24" fillId="0" borderId="11" xfId="4" applyBorder="1" applyAlignment="1">
      <alignment horizontal="right" wrapText="1"/>
    </xf>
    <xf numFmtId="0" fontId="4" fillId="0" borderId="0" xfId="4" applyFont="1" applyAlignment="1" applyProtection="1">
      <alignment horizontal="right" vertical="center" wrapText="1"/>
      <protection hidden="1"/>
    </xf>
    <xf numFmtId="0" fontId="24" fillId="0" borderId="0" xfId="4" applyAlignment="1">
      <alignment horizontal="right" vertical="center" wrapText="1"/>
    </xf>
    <xf numFmtId="0" fontId="24" fillId="0" borderId="11" xfId="4" applyBorder="1" applyAlignment="1">
      <alignment horizontal="right" vertical="center" wrapText="1"/>
    </xf>
    <xf numFmtId="0" fontId="4" fillId="0" borderId="12" xfId="4" applyFont="1" applyBorder="1" applyAlignment="1" applyProtection="1">
      <alignment horizontal="center" vertical="center" wrapText="1"/>
      <protection hidden="1"/>
    </xf>
    <xf numFmtId="0" fontId="24" fillId="0" borderId="13" xfId="4" applyBorder="1" applyAlignment="1" applyProtection="1">
      <alignment horizontal="center" vertical="center" wrapText="1"/>
      <protection hidden="1"/>
    </xf>
    <xf numFmtId="0" fontId="24" fillId="0" borderId="21" xfId="4" applyBorder="1" applyAlignment="1" applyProtection="1">
      <alignment horizontal="center" vertical="center" wrapText="1"/>
      <protection hidden="1"/>
    </xf>
    <xf numFmtId="0" fontId="24" fillId="0" borderId="14" xfId="4" applyBorder="1" applyAlignment="1" applyProtection="1">
      <alignment horizontal="center" vertical="center" wrapText="1"/>
      <protection hidden="1"/>
    </xf>
    <xf numFmtId="0" fontId="24" fillId="0" borderId="0" xfId="4" applyAlignment="1" applyProtection="1">
      <alignment horizontal="center" vertical="center" wrapText="1"/>
      <protection hidden="1"/>
    </xf>
    <xf numFmtId="0" fontId="24" fillId="0" borderId="11" xfId="4" applyBorder="1" applyAlignment="1" applyProtection="1">
      <alignment horizontal="center" vertical="center" wrapText="1"/>
      <protection hidden="1"/>
    </xf>
    <xf numFmtId="0" fontId="24" fillId="0" borderId="15" xfId="4" applyBorder="1" applyAlignment="1" applyProtection="1">
      <alignment horizontal="center" vertical="center" wrapText="1"/>
      <protection hidden="1"/>
    </xf>
    <xf numFmtId="0" fontId="24" fillId="0" borderId="5" xfId="4" applyBorder="1" applyAlignment="1" applyProtection="1">
      <alignment horizontal="center" vertical="center" wrapText="1"/>
      <protection hidden="1"/>
    </xf>
    <xf numFmtId="0" fontId="24" fillId="0" borderId="22" xfId="4" applyBorder="1" applyAlignment="1" applyProtection="1">
      <alignment horizontal="center" vertical="center" wrapText="1"/>
      <protection hidden="1"/>
    </xf>
    <xf numFmtId="0" fontId="4" fillId="0" borderId="16" xfId="4" applyFont="1" applyBorder="1" applyAlignment="1" applyProtection="1">
      <alignment horizontal="center" vertical="center" wrapText="1"/>
      <protection hidden="1"/>
    </xf>
    <xf numFmtId="0" fontId="24" fillId="0" borderId="17" xfId="4" applyBorder="1" applyAlignment="1" applyProtection="1">
      <alignment horizontal="center" vertical="center" wrapText="1"/>
      <protection hidden="1"/>
    </xf>
    <xf numFmtId="0" fontId="24" fillId="0" borderId="18" xfId="4" applyBorder="1" applyAlignment="1" applyProtection="1">
      <alignment horizontal="center" vertical="center" wrapText="1"/>
      <protection hidden="1"/>
    </xf>
    <xf numFmtId="0" fontId="4" fillId="0" borderId="16" xfId="4" applyFont="1" applyBorder="1" applyAlignment="1">
      <alignment horizontal="center" vertical="center" wrapText="1"/>
    </xf>
    <xf numFmtId="0" fontId="24" fillId="0" borderId="17" xfId="4" applyBorder="1" applyAlignment="1">
      <alignment horizontal="center" vertical="center" wrapText="1"/>
    </xf>
    <xf numFmtId="0" fontId="4" fillId="0" borderId="0" xfId="4" quotePrefix="1" applyFont="1" applyBorder="1" applyAlignment="1" applyProtection="1">
      <alignment horizontal="left" vertical="center" wrapText="1"/>
      <protection locked="0"/>
    </xf>
    <xf numFmtId="0" fontId="24" fillId="0" borderId="0" xfId="4" applyBorder="1" applyAlignment="1">
      <alignment horizontal="left" vertical="center" wrapText="1"/>
    </xf>
    <xf numFmtId="0" fontId="4" fillId="0" borderId="0" xfId="4" applyFont="1" applyAlignment="1" applyProtection="1">
      <alignment horizontal="left" vertical="center" wrapText="1"/>
      <protection locked="0"/>
    </xf>
    <xf numFmtId="0" fontId="24" fillId="0" borderId="0" xfId="4" applyAlignment="1">
      <alignment horizontal="left" vertical="center" wrapText="1"/>
    </xf>
    <xf numFmtId="0" fontId="4" fillId="0" borderId="0" xfId="4" applyFont="1" applyAlignment="1" applyProtection="1">
      <alignment wrapText="1"/>
      <protection hidden="1"/>
    </xf>
    <xf numFmtId="0" fontId="24" fillId="0" borderId="0" xfId="4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left" vertical="center" wrapText="1"/>
    </xf>
    <xf numFmtId="0" fontId="4" fillId="0" borderId="19" xfId="4" applyFont="1" applyBorder="1" applyAlignment="1" applyProtection="1">
      <alignment horizontal="left" vertical="center"/>
      <protection locked="0"/>
    </xf>
    <xf numFmtId="0" fontId="24" fillId="0" borderId="19" xfId="4" applyBorder="1" applyAlignment="1">
      <alignment horizontal="left" vertical="center"/>
    </xf>
    <xf numFmtId="0" fontId="4" fillId="0" borderId="7" xfId="4" applyFont="1" applyBorder="1" applyAlignment="1" applyProtection="1">
      <alignment vertical="center"/>
      <protection hidden="1"/>
    </xf>
    <xf numFmtId="0" fontId="24" fillId="0" borderId="7" xfId="4" applyBorder="1" applyAlignment="1">
      <alignment vertical="center"/>
    </xf>
    <xf numFmtId="0" fontId="25" fillId="0" borderId="0" xfId="4" applyFont="1" applyAlignment="1" applyProtection="1">
      <alignment vertical="center" wrapText="1"/>
      <protection hidden="1"/>
    </xf>
    <xf numFmtId="0" fontId="26" fillId="0" borderId="0" xfId="4" applyFont="1" applyAlignment="1">
      <alignment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24" fillId="0" borderId="0" xfId="4" applyAlignment="1">
      <alignment vertical="center" wrapText="1"/>
    </xf>
    <xf numFmtId="0" fontId="4" fillId="0" borderId="19" xfId="4" applyFont="1" applyBorder="1" applyAlignment="1" applyProtection="1">
      <alignment horizontal="left" vertical="center" wrapText="1"/>
      <protection locked="0"/>
    </xf>
    <xf numFmtId="0" fontId="5" fillId="0" borderId="0" xfId="4" applyFont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1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4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38" fillId="0" borderId="0" xfId="0" applyFont="1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8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wrapText="1" shrinkToFit="1"/>
    </xf>
    <xf numFmtId="0" fontId="39" fillId="0" borderId="18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wrapText="1" shrinkToFit="1"/>
    </xf>
    <xf numFmtId="0" fontId="40" fillId="0" borderId="18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44" fillId="0" borderId="16" xfId="0" applyFont="1" applyBorder="1" applyAlignment="1">
      <alignment horizontal="center" vertical="center" wrapText="1" shrinkToFit="1"/>
    </xf>
    <xf numFmtId="0" fontId="44" fillId="0" borderId="17" xfId="0" applyFont="1" applyBorder="1" applyAlignment="1">
      <alignment horizontal="center" vertical="center" wrapText="1" shrinkToFit="1"/>
    </xf>
    <xf numFmtId="0" fontId="44" fillId="0" borderId="18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47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center" shrinkToFit="1"/>
    </xf>
    <xf numFmtId="0" fontId="49" fillId="0" borderId="16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wrapText="1" shrinkToFit="1"/>
    </xf>
    <xf numFmtId="0" fontId="40" fillId="0" borderId="10" xfId="0" applyFont="1" applyBorder="1" applyAlignment="1">
      <alignment horizontal="center" wrapText="1" shrinkToFit="1"/>
    </xf>
    <xf numFmtId="0" fontId="41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43" fillId="0" borderId="5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165" fontId="1" fillId="0" borderId="2" xfId="0" applyNumberFormat="1" applyFont="1" applyFill="1" applyBorder="1"/>
    <xf numFmtId="165" fontId="0" fillId="0" borderId="5" xfId="0" applyNumberFormat="1" applyBorder="1"/>
    <xf numFmtId="0" fontId="2" fillId="0" borderId="0" xfId="0" applyFont="1" applyAlignment="1">
      <alignment horizontal="center"/>
    </xf>
  </cellXfs>
  <cellStyles count="23">
    <cellStyle name="Įprastas 10" xfId="1"/>
    <cellStyle name="Įprastas 11" xfId="2"/>
    <cellStyle name="Įprastas 12" xfId="3"/>
    <cellStyle name="Įprastas 13" xfId="4"/>
    <cellStyle name="Įprastas 2" xfId="5"/>
    <cellStyle name="Įprastas 2 2" xfId="6"/>
    <cellStyle name="Įprastas 3" xfId="7"/>
    <cellStyle name="Įprastas 4" xfId="8"/>
    <cellStyle name="Įprastas 5" xfId="9"/>
    <cellStyle name="Įprastas 6" xfId="10"/>
    <cellStyle name="Įprastas 7" xfId="11"/>
    <cellStyle name="Įprastas 8" xfId="12"/>
    <cellStyle name="Įprastas 9" xfId="13"/>
    <cellStyle name="Įvestis 2" xfId="14"/>
    <cellStyle name="Normal" xfId="0" builtinId="0"/>
    <cellStyle name="Normal_39 2sav paj iš" xfId="15"/>
    <cellStyle name="Normal_3sav.  ir 1 pried" xfId="16"/>
    <cellStyle name="Normal_BALAN1SA" xfId="17"/>
    <cellStyle name="Normal_biudz uz 2001 atskaitomybe3" xfId="18"/>
    <cellStyle name="Normal_SAVAPYSsssss" xfId="19"/>
    <cellStyle name="Normal_SAVAPYSsssss 2" xfId="20"/>
    <cellStyle name="Normal_TRECFORMantras2001333" xfId="21"/>
    <cellStyle name="Paprastas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UDZETO%20SKYRIUS/Biudzeto%20vikdimo%20ataskaitos/2018%20metin&#279;s%20ataskaitos/Pagal%20asignavimu%20valdytoj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lentele"/>
      <sheetName val="5 lentele"/>
    </sheetNames>
    <sheetDataSet>
      <sheetData sheetId="0"/>
      <sheetData sheetId="1">
        <row r="13">
          <cell r="D13">
            <v>1453.9</v>
          </cell>
          <cell r="E13">
            <v>964.1</v>
          </cell>
          <cell r="F13">
            <v>6.6</v>
          </cell>
          <cell r="H13">
            <v>1453.9</v>
          </cell>
          <cell r="I13">
            <v>964.1</v>
          </cell>
          <cell r="J13">
            <v>6.6</v>
          </cell>
          <cell r="L13">
            <v>1453.8</v>
          </cell>
          <cell r="M13">
            <v>964.1</v>
          </cell>
          <cell r="N13">
            <v>6.6</v>
          </cell>
        </row>
        <row r="14">
          <cell r="D14">
            <v>1738.3</v>
          </cell>
          <cell r="E14">
            <v>1130.5999999999999</v>
          </cell>
          <cell r="F14">
            <v>34</v>
          </cell>
          <cell r="H14">
            <v>1738.3</v>
          </cell>
          <cell r="I14">
            <v>1130.5999999999999</v>
          </cell>
          <cell r="J14">
            <v>34</v>
          </cell>
          <cell r="L14">
            <v>1733.1</v>
          </cell>
          <cell r="M14">
            <v>1130.2</v>
          </cell>
          <cell r="N14">
            <v>33.700000000000003</v>
          </cell>
        </row>
        <row r="15">
          <cell r="D15">
            <v>1118.5</v>
          </cell>
          <cell r="E15">
            <v>664.7</v>
          </cell>
          <cell r="F15">
            <v>14</v>
          </cell>
          <cell r="H15">
            <v>1118.5</v>
          </cell>
          <cell r="I15">
            <v>664.7</v>
          </cell>
          <cell r="J15">
            <v>14</v>
          </cell>
          <cell r="L15">
            <v>1118.2</v>
          </cell>
          <cell r="M15">
            <v>664.7</v>
          </cell>
          <cell r="N15">
            <v>13.7</v>
          </cell>
        </row>
        <row r="16">
          <cell r="D16">
            <v>633.29999999999995</v>
          </cell>
          <cell r="E16">
            <v>392.1</v>
          </cell>
          <cell r="F16">
            <v>7.5</v>
          </cell>
          <cell r="H16">
            <v>633.29999999999995</v>
          </cell>
          <cell r="I16">
            <v>392.1</v>
          </cell>
          <cell r="J16">
            <v>7.5</v>
          </cell>
          <cell r="L16">
            <v>632.4</v>
          </cell>
          <cell r="M16">
            <v>392</v>
          </cell>
          <cell r="N16">
            <v>7.5</v>
          </cell>
        </row>
        <row r="17">
          <cell r="D17">
            <v>1324</v>
          </cell>
          <cell r="E17">
            <v>874.5</v>
          </cell>
          <cell r="F17">
            <v>6.4</v>
          </cell>
          <cell r="H17">
            <v>1324</v>
          </cell>
          <cell r="I17">
            <v>874.5</v>
          </cell>
          <cell r="J17">
            <v>6.4</v>
          </cell>
          <cell r="L17">
            <v>1323.3</v>
          </cell>
          <cell r="M17">
            <v>874.4</v>
          </cell>
          <cell r="N17">
            <v>6.4</v>
          </cell>
        </row>
        <row r="18">
          <cell r="D18">
            <v>1886.4</v>
          </cell>
          <cell r="E18">
            <v>1225.8</v>
          </cell>
          <cell r="F18">
            <v>15</v>
          </cell>
          <cell r="H18">
            <v>1886.4</v>
          </cell>
          <cell r="I18">
            <v>1225.8</v>
          </cell>
          <cell r="J18">
            <v>15</v>
          </cell>
          <cell r="L18">
            <v>1883.5</v>
          </cell>
          <cell r="M18">
            <v>1224.3</v>
          </cell>
          <cell r="N18">
            <v>15</v>
          </cell>
        </row>
        <row r="19">
          <cell r="D19">
            <v>305.3</v>
          </cell>
          <cell r="E19">
            <v>198.1</v>
          </cell>
          <cell r="H19">
            <v>305.3</v>
          </cell>
          <cell r="I19">
            <v>198.1</v>
          </cell>
          <cell r="L19">
            <v>304.39999999999998</v>
          </cell>
          <cell r="M19">
            <v>198.1</v>
          </cell>
        </row>
        <row r="20">
          <cell r="D20">
            <v>407.8</v>
          </cell>
          <cell r="E20">
            <v>273.2</v>
          </cell>
          <cell r="F20">
            <v>3.1</v>
          </cell>
          <cell r="H20">
            <v>407.8</v>
          </cell>
          <cell r="I20">
            <v>273.2</v>
          </cell>
          <cell r="J20">
            <v>3.1</v>
          </cell>
          <cell r="L20">
            <v>404</v>
          </cell>
          <cell r="M20">
            <v>273.10000000000002</v>
          </cell>
          <cell r="N20">
            <v>3.1</v>
          </cell>
        </row>
        <row r="21">
          <cell r="D21">
            <v>627.4</v>
          </cell>
          <cell r="E21">
            <v>410.9</v>
          </cell>
          <cell r="F21">
            <v>28.1</v>
          </cell>
          <cell r="H21">
            <v>627.4</v>
          </cell>
          <cell r="I21">
            <v>410.9</v>
          </cell>
          <cell r="J21">
            <v>28.1</v>
          </cell>
          <cell r="L21">
            <v>623.6</v>
          </cell>
          <cell r="M21">
            <v>410.6</v>
          </cell>
          <cell r="N21">
            <v>28.1</v>
          </cell>
        </row>
        <row r="22">
          <cell r="D22">
            <v>304.8</v>
          </cell>
          <cell r="E22">
            <v>194.8</v>
          </cell>
          <cell r="H22">
            <v>304.8</v>
          </cell>
          <cell r="I22">
            <v>194.8</v>
          </cell>
          <cell r="L22">
            <v>300.3</v>
          </cell>
          <cell r="M22">
            <v>194</v>
          </cell>
        </row>
        <row r="23">
          <cell r="D23">
            <v>572.70000000000005</v>
          </cell>
          <cell r="E23">
            <v>380.1</v>
          </cell>
          <cell r="F23">
            <v>19.600000000000001</v>
          </cell>
          <cell r="H23">
            <v>572.70000000000005</v>
          </cell>
          <cell r="I23">
            <v>380.1</v>
          </cell>
          <cell r="J23">
            <v>19.600000000000001</v>
          </cell>
          <cell r="L23">
            <v>571.1</v>
          </cell>
          <cell r="M23">
            <v>380.1</v>
          </cell>
          <cell r="N23">
            <v>19.600000000000001</v>
          </cell>
        </row>
        <row r="24">
          <cell r="D24">
            <v>690.7</v>
          </cell>
          <cell r="E24">
            <v>410.8</v>
          </cell>
          <cell r="F24">
            <v>32.9</v>
          </cell>
          <cell r="H24">
            <v>690.7</v>
          </cell>
          <cell r="I24">
            <v>410.8</v>
          </cell>
          <cell r="J24">
            <v>32.9</v>
          </cell>
          <cell r="L24">
            <v>687.5</v>
          </cell>
          <cell r="M24">
            <v>410.8</v>
          </cell>
          <cell r="N24">
            <v>32.9</v>
          </cell>
        </row>
        <row r="25">
          <cell r="D25">
            <v>532.5</v>
          </cell>
          <cell r="E25">
            <v>344.4</v>
          </cell>
          <cell r="F25">
            <v>9.8000000000000007</v>
          </cell>
          <cell r="H25">
            <v>532.5</v>
          </cell>
          <cell r="I25">
            <v>344.4</v>
          </cell>
          <cell r="J25">
            <v>9.8000000000000007</v>
          </cell>
          <cell r="L25">
            <v>532.5</v>
          </cell>
          <cell r="M25">
            <v>344.4</v>
          </cell>
          <cell r="N25">
            <v>9.8000000000000007</v>
          </cell>
        </row>
        <row r="26">
          <cell r="D26">
            <v>637.29999999999995</v>
          </cell>
          <cell r="E26">
            <v>392</v>
          </cell>
          <cell r="F26">
            <v>11.4</v>
          </cell>
          <cell r="H26">
            <v>637.29999999999995</v>
          </cell>
          <cell r="I26">
            <v>392</v>
          </cell>
          <cell r="J26">
            <v>11.4</v>
          </cell>
          <cell r="L26">
            <v>633.6</v>
          </cell>
          <cell r="M26">
            <v>391.6</v>
          </cell>
          <cell r="N26">
            <v>11.4</v>
          </cell>
        </row>
        <row r="27">
          <cell r="D27">
            <v>353.1</v>
          </cell>
          <cell r="E27">
            <v>214.4</v>
          </cell>
          <cell r="F27">
            <v>2.9</v>
          </cell>
          <cell r="H27">
            <v>353.1</v>
          </cell>
          <cell r="I27">
            <v>214.4</v>
          </cell>
          <cell r="J27">
            <v>2.9</v>
          </cell>
          <cell r="L27">
            <v>351.2</v>
          </cell>
          <cell r="M27">
            <v>214.2</v>
          </cell>
          <cell r="N27">
            <v>2.9</v>
          </cell>
        </row>
        <row r="28">
          <cell r="D28">
            <v>748.4</v>
          </cell>
          <cell r="E28">
            <v>435.9</v>
          </cell>
          <cell r="F28">
            <v>11.5</v>
          </cell>
          <cell r="H28">
            <v>748.4</v>
          </cell>
          <cell r="I28">
            <v>435.9</v>
          </cell>
          <cell r="J28">
            <v>11.5</v>
          </cell>
          <cell r="L28">
            <v>742.4</v>
          </cell>
          <cell r="M28">
            <v>434.8</v>
          </cell>
          <cell r="N28">
            <v>11.5</v>
          </cell>
        </row>
        <row r="29">
          <cell r="D29">
            <v>657.3</v>
          </cell>
          <cell r="E29">
            <v>356.3</v>
          </cell>
          <cell r="F29">
            <v>10.7</v>
          </cell>
          <cell r="H29">
            <v>657.3</v>
          </cell>
          <cell r="I29">
            <v>356.3</v>
          </cell>
          <cell r="J29">
            <v>10.7</v>
          </cell>
          <cell r="L29">
            <v>651.79999999999995</v>
          </cell>
          <cell r="M29">
            <v>354.4</v>
          </cell>
          <cell r="N29">
            <v>10.6</v>
          </cell>
        </row>
        <row r="30">
          <cell r="D30">
            <v>267.3</v>
          </cell>
          <cell r="E30">
            <v>171.5</v>
          </cell>
          <cell r="H30">
            <v>267.3</v>
          </cell>
          <cell r="I30">
            <v>171.5</v>
          </cell>
          <cell r="L30">
            <v>262.10000000000002</v>
          </cell>
          <cell r="M30">
            <v>171.1</v>
          </cell>
        </row>
        <row r="31">
          <cell r="D31">
            <v>644.9</v>
          </cell>
          <cell r="E31">
            <v>397.2</v>
          </cell>
          <cell r="H31">
            <v>644.9</v>
          </cell>
          <cell r="I31">
            <v>397.2</v>
          </cell>
          <cell r="L31">
            <v>642.79999999999995</v>
          </cell>
          <cell r="M31">
            <v>397.2</v>
          </cell>
        </row>
        <row r="32">
          <cell r="D32">
            <v>728.4</v>
          </cell>
          <cell r="E32">
            <v>443.5</v>
          </cell>
          <cell r="F32">
            <v>8</v>
          </cell>
          <cell r="H32">
            <v>728.4</v>
          </cell>
          <cell r="I32">
            <v>443.5</v>
          </cell>
          <cell r="J32">
            <v>8</v>
          </cell>
          <cell r="L32">
            <v>722.5</v>
          </cell>
          <cell r="M32">
            <v>443.5</v>
          </cell>
          <cell r="N32">
            <v>8</v>
          </cell>
        </row>
        <row r="33">
          <cell r="D33">
            <v>635.29999999999995</v>
          </cell>
          <cell r="E33">
            <v>388</v>
          </cell>
          <cell r="F33">
            <v>1.8</v>
          </cell>
          <cell r="H33">
            <v>635.29999999999995</v>
          </cell>
          <cell r="I33">
            <v>388</v>
          </cell>
          <cell r="J33">
            <v>1.8</v>
          </cell>
          <cell r="L33">
            <v>632.6</v>
          </cell>
          <cell r="M33">
            <v>388</v>
          </cell>
          <cell r="N33">
            <v>1.8</v>
          </cell>
        </row>
        <row r="34">
          <cell r="D34">
            <v>180.5</v>
          </cell>
          <cell r="E34">
            <v>114.9</v>
          </cell>
          <cell r="F34">
            <v>4.7</v>
          </cell>
          <cell r="H34">
            <v>180.5</v>
          </cell>
          <cell r="I34">
            <v>114.9</v>
          </cell>
          <cell r="J34">
            <v>4.7</v>
          </cell>
          <cell r="L34">
            <v>180.5</v>
          </cell>
          <cell r="M34">
            <v>114.9</v>
          </cell>
          <cell r="N34">
            <v>4.7</v>
          </cell>
        </row>
        <row r="35">
          <cell r="D35">
            <v>254.1</v>
          </cell>
          <cell r="E35">
            <v>154.9</v>
          </cell>
          <cell r="F35">
            <v>3</v>
          </cell>
          <cell r="H35">
            <v>254.1</v>
          </cell>
          <cell r="I35">
            <v>154.9</v>
          </cell>
          <cell r="J35">
            <v>3</v>
          </cell>
          <cell r="L35">
            <v>253</v>
          </cell>
          <cell r="M35">
            <v>154.30000000000001</v>
          </cell>
          <cell r="N35">
            <v>2.8</v>
          </cell>
        </row>
        <row r="36">
          <cell r="D36">
            <v>393.6</v>
          </cell>
          <cell r="E36">
            <v>244.9</v>
          </cell>
          <cell r="F36">
            <v>11.7</v>
          </cell>
          <cell r="H36">
            <v>393.6</v>
          </cell>
          <cell r="I36">
            <v>244.9</v>
          </cell>
          <cell r="J36">
            <v>11.7</v>
          </cell>
          <cell r="L36">
            <v>391</v>
          </cell>
          <cell r="M36">
            <v>244.8</v>
          </cell>
          <cell r="N36">
            <v>11.7</v>
          </cell>
        </row>
        <row r="37">
          <cell r="D37">
            <v>204.7</v>
          </cell>
          <cell r="E37">
            <v>119.1</v>
          </cell>
          <cell r="H37">
            <v>204.7</v>
          </cell>
          <cell r="I37">
            <v>119.1</v>
          </cell>
          <cell r="L37">
            <v>199.8</v>
          </cell>
          <cell r="M37">
            <v>116</v>
          </cell>
        </row>
        <row r="38">
          <cell r="D38">
            <v>668.5</v>
          </cell>
          <cell r="E38">
            <v>411.5</v>
          </cell>
          <cell r="F38">
            <v>6.3</v>
          </cell>
          <cell r="H38">
            <v>668.5</v>
          </cell>
          <cell r="I38">
            <v>411.5</v>
          </cell>
          <cell r="J38">
            <v>6.3</v>
          </cell>
          <cell r="L38">
            <v>663.7</v>
          </cell>
          <cell r="M38">
            <v>409.6</v>
          </cell>
          <cell r="N38">
            <v>6.3</v>
          </cell>
        </row>
        <row r="39">
          <cell r="D39">
            <v>271.89999999999998</v>
          </cell>
          <cell r="E39">
            <v>162.80000000000001</v>
          </cell>
          <cell r="F39">
            <v>8.3000000000000007</v>
          </cell>
          <cell r="H39">
            <v>271.89999999999998</v>
          </cell>
          <cell r="I39">
            <v>162.80000000000001</v>
          </cell>
          <cell r="J39">
            <v>8.3000000000000007</v>
          </cell>
          <cell r="L39">
            <v>267.89999999999998</v>
          </cell>
          <cell r="M39">
            <v>162.19999999999999</v>
          </cell>
          <cell r="N39">
            <v>8.3000000000000007</v>
          </cell>
        </row>
        <row r="40">
          <cell r="D40">
            <v>658.9</v>
          </cell>
          <cell r="E40">
            <v>374.9</v>
          </cell>
          <cell r="F40">
            <v>2.1</v>
          </cell>
          <cell r="H40">
            <v>658.9</v>
          </cell>
          <cell r="I40">
            <v>374.9</v>
          </cell>
          <cell r="J40">
            <v>2.1</v>
          </cell>
          <cell r="L40">
            <v>656.5</v>
          </cell>
          <cell r="M40">
            <v>374.8</v>
          </cell>
          <cell r="N40">
            <v>2.1</v>
          </cell>
        </row>
        <row r="41">
          <cell r="D41">
            <v>371.8</v>
          </cell>
          <cell r="E41">
            <v>229.6</v>
          </cell>
          <cell r="F41">
            <v>1.2</v>
          </cell>
          <cell r="H41">
            <v>371.8</v>
          </cell>
          <cell r="I41">
            <v>229.6</v>
          </cell>
          <cell r="J41">
            <v>1.2</v>
          </cell>
          <cell r="L41">
            <v>371.2</v>
          </cell>
          <cell r="M41">
            <v>229.4</v>
          </cell>
          <cell r="N41">
            <v>1.2</v>
          </cell>
        </row>
        <row r="42">
          <cell r="D42">
            <v>753</v>
          </cell>
          <cell r="E42">
            <v>548.1</v>
          </cell>
          <cell r="F42">
            <v>10.5</v>
          </cell>
          <cell r="H42">
            <v>753</v>
          </cell>
          <cell r="I42">
            <v>548.1</v>
          </cell>
          <cell r="J42">
            <v>10.5</v>
          </cell>
          <cell r="L42">
            <v>748.3</v>
          </cell>
          <cell r="M42">
            <v>544.9</v>
          </cell>
          <cell r="N42">
            <v>10.5</v>
          </cell>
        </row>
        <row r="43">
          <cell r="D43">
            <v>159</v>
          </cell>
          <cell r="E43">
            <v>110.1</v>
          </cell>
          <cell r="F43">
            <v>4.0999999999999996</v>
          </cell>
          <cell r="H43">
            <v>159</v>
          </cell>
          <cell r="I43">
            <v>110.1</v>
          </cell>
          <cell r="J43">
            <v>4.0999999999999996</v>
          </cell>
          <cell r="L43">
            <v>158.5</v>
          </cell>
          <cell r="M43">
            <v>110</v>
          </cell>
          <cell r="N43">
            <v>4.0999999999999996</v>
          </cell>
        </row>
        <row r="44">
          <cell r="D44">
            <v>354.5</v>
          </cell>
          <cell r="E44">
            <v>183.2</v>
          </cell>
          <cell r="H44">
            <v>354.5</v>
          </cell>
          <cell r="I44">
            <v>183.2</v>
          </cell>
          <cell r="L44">
            <v>342.2</v>
          </cell>
          <cell r="M44">
            <v>182.1</v>
          </cell>
        </row>
        <row r="45">
          <cell r="D45">
            <v>221.7</v>
          </cell>
          <cell r="E45">
            <v>134.69999999999999</v>
          </cell>
          <cell r="H45">
            <v>221.7</v>
          </cell>
          <cell r="I45">
            <v>134.69999999999999</v>
          </cell>
          <cell r="L45">
            <v>220.2</v>
          </cell>
          <cell r="M45">
            <v>134.6</v>
          </cell>
        </row>
        <row r="46">
          <cell r="D46">
            <v>166.3</v>
          </cell>
          <cell r="E46">
            <v>85.1</v>
          </cell>
          <cell r="H46">
            <v>166.3</v>
          </cell>
          <cell r="I46">
            <v>85.1</v>
          </cell>
          <cell r="L46">
            <v>163.9</v>
          </cell>
          <cell r="M46">
            <v>85</v>
          </cell>
        </row>
        <row r="47">
          <cell r="D47">
            <v>148.1</v>
          </cell>
          <cell r="E47">
            <v>109.2</v>
          </cell>
          <cell r="H47">
            <v>148.1</v>
          </cell>
          <cell r="I47">
            <v>109.2</v>
          </cell>
          <cell r="L47">
            <v>148</v>
          </cell>
          <cell r="M47">
            <v>109.2</v>
          </cell>
        </row>
        <row r="48">
          <cell r="D48">
            <v>82.2</v>
          </cell>
          <cell r="E48">
            <v>45.4</v>
          </cell>
          <cell r="H48">
            <v>82.2</v>
          </cell>
          <cell r="I48">
            <v>45.4</v>
          </cell>
          <cell r="L48">
            <v>81.099999999999994</v>
          </cell>
          <cell r="M48">
            <v>45.3</v>
          </cell>
        </row>
        <row r="49">
          <cell r="C49">
            <v>2047.9</v>
          </cell>
          <cell r="D49">
            <v>1498.7</v>
          </cell>
          <cell r="E49">
            <v>128.1</v>
          </cell>
          <cell r="F49">
            <v>549.20000000000005</v>
          </cell>
          <cell r="G49">
            <v>2047.9</v>
          </cell>
          <cell r="H49">
            <v>1498.7</v>
          </cell>
          <cell r="I49">
            <v>128.1</v>
          </cell>
          <cell r="J49">
            <v>549.20000000000005</v>
          </cell>
          <cell r="K49">
            <v>1871.1999999999998</v>
          </cell>
          <cell r="L49">
            <v>1354.6</v>
          </cell>
          <cell r="M49">
            <v>122</v>
          </cell>
          <cell r="N49">
            <v>516.6</v>
          </cell>
        </row>
        <row r="53">
          <cell r="D53">
            <v>151.30000000000001</v>
          </cell>
          <cell r="E53">
            <v>52.5</v>
          </cell>
          <cell r="F53">
            <v>8.6999999999999993</v>
          </cell>
          <cell r="H53">
            <v>151.30000000000001</v>
          </cell>
          <cell r="I53">
            <v>52.5</v>
          </cell>
          <cell r="J53">
            <v>8.6999999999999993</v>
          </cell>
          <cell r="L53">
            <v>153.4</v>
          </cell>
          <cell r="M53">
            <v>52</v>
          </cell>
          <cell r="N53">
            <v>1.4</v>
          </cell>
        </row>
        <row r="54">
          <cell r="D54">
            <v>0</v>
          </cell>
          <cell r="E54">
            <v>0</v>
          </cell>
        </row>
        <row r="55">
          <cell r="D55">
            <v>3</v>
          </cell>
          <cell r="E55">
            <v>0</v>
          </cell>
          <cell r="F55">
            <v>0</v>
          </cell>
          <cell r="H55">
            <v>3</v>
          </cell>
          <cell r="L55">
            <v>3</v>
          </cell>
        </row>
        <row r="56">
          <cell r="C56">
            <v>1326.2</v>
          </cell>
          <cell r="D56">
            <v>810.1</v>
          </cell>
          <cell r="E56">
            <v>2.5</v>
          </cell>
          <cell r="F56">
            <v>516.1</v>
          </cell>
          <cell r="G56">
            <v>1326.2</v>
          </cell>
          <cell r="H56">
            <v>810.1</v>
          </cell>
          <cell r="I56">
            <v>2.5</v>
          </cell>
          <cell r="J56">
            <v>516.1</v>
          </cell>
          <cell r="K56">
            <v>1293</v>
          </cell>
          <cell r="L56">
            <v>796</v>
          </cell>
          <cell r="M56">
            <v>2.2999999999999998</v>
          </cell>
          <cell r="N56">
            <v>497</v>
          </cell>
        </row>
        <row r="60">
          <cell r="I60">
            <v>0</v>
          </cell>
          <cell r="M60">
            <v>0</v>
          </cell>
        </row>
        <row r="61">
          <cell r="D61">
            <v>9.1999999999999993</v>
          </cell>
          <cell r="H61">
            <v>9.1999999999999993</v>
          </cell>
          <cell r="L61">
            <v>9.1999999999999993</v>
          </cell>
        </row>
        <row r="62">
          <cell r="C62">
            <v>3562</v>
          </cell>
          <cell r="D62">
            <v>3034.6</v>
          </cell>
          <cell r="E62">
            <v>468.2</v>
          </cell>
          <cell r="F62">
            <v>527.4</v>
          </cell>
          <cell r="G62">
            <v>3562</v>
          </cell>
          <cell r="H62">
            <v>3034.6</v>
          </cell>
          <cell r="I62">
            <v>468.2</v>
          </cell>
          <cell r="J62">
            <v>527.4</v>
          </cell>
          <cell r="K62">
            <v>3429.6</v>
          </cell>
          <cell r="L62">
            <v>2953.1</v>
          </cell>
          <cell r="M62">
            <v>455</v>
          </cell>
          <cell r="N62">
            <v>476.5</v>
          </cell>
        </row>
        <row r="66">
          <cell r="D66">
            <v>439.8</v>
          </cell>
          <cell r="E66">
            <v>257.39999999999998</v>
          </cell>
          <cell r="F66">
            <v>20.100000000000001</v>
          </cell>
          <cell r="H66">
            <v>439.8</v>
          </cell>
          <cell r="I66">
            <v>257.39999999999998</v>
          </cell>
          <cell r="J66">
            <v>20.100000000000001</v>
          </cell>
          <cell r="L66">
            <v>419.6</v>
          </cell>
          <cell r="M66">
            <v>257</v>
          </cell>
          <cell r="N66">
            <v>17.7</v>
          </cell>
        </row>
        <row r="67">
          <cell r="C67">
            <v>261.60000000000002</v>
          </cell>
          <cell r="D67">
            <v>250</v>
          </cell>
          <cell r="E67">
            <v>100.1</v>
          </cell>
          <cell r="F67">
            <v>11.6</v>
          </cell>
          <cell r="G67">
            <v>261.60000000000002</v>
          </cell>
          <cell r="H67">
            <v>250</v>
          </cell>
          <cell r="I67">
            <v>100.1</v>
          </cell>
          <cell r="J67">
            <v>11.6</v>
          </cell>
          <cell r="K67">
            <v>256.5</v>
          </cell>
          <cell r="L67">
            <v>244.9</v>
          </cell>
          <cell r="M67">
            <v>99.6</v>
          </cell>
          <cell r="N67">
            <v>11.6</v>
          </cell>
        </row>
        <row r="71">
          <cell r="D71">
            <v>291.10000000000002</v>
          </cell>
          <cell r="E71">
            <v>193</v>
          </cell>
          <cell r="F71">
            <v>19.399999999999999</v>
          </cell>
          <cell r="H71">
            <v>291.10000000000002</v>
          </cell>
          <cell r="I71">
            <v>193</v>
          </cell>
          <cell r="J71">
            <v>19.399999999999999</v>
          </cell>
          <cell r="L71">
            <v>291.10000000000002</v>
          </cell>
          <cell r="M71">
            <v>193</v>
          </cell>
          <cell r="N71">
            <v>19.399999999999999</v>
          </cell>
        </row>
        <row r="72">
          <cell r="D72">
            <v>652.29999999999995</v>
          </cell>
          <cell r="E72">
            <v>431.1</v>
          </cell>
          <cell r="F72">
            <v>1.3</v>
          </cell>
          <cell r="H72">
            <v>652.29999999999995</v>
          </cell>
          <cell r="I72">
            <v>431.1</v>
          </cell>
          <cell r="J72">
            <v>1.3</v>
          </cell>
          <cell r="L72">
            <v>644.5</v>
          </cell>
          <cell r="M72">
            <v>428.7</v>
          </cell>
          <cell r="N72">
            <v>1.3</v>
          </cell>
        </row>
        <row r="73">
          <cell r="D73">
            <v>658.2</v>
          </cell>
          <cell r="E73">
            <v>474.8</v>
          </cell>
          <cell r="F73">
            <v>3.6</v>
          </cell>
          <cell r="H73">
            <v>658.2</v>
          </cell>
          <cell r="I73">
            <v>474.8</v>
          </cell>
          <cell r="J73">
            <v>3.6</v>
          </cell>
          <cell r="L73">
            <v>644.20000000000005</v>
          </cell>
          <cell r="M73">
            <v>471</v>
          </cell>
          <cell r="N73">
            <v>3.4</v>
          </cell>
        </row>
        <row r="74">
          <cell r="D74">
            <v>489</v>
          </cell>
          <cell r="E74">
            <v>305.89999999999998</v>
          </cell>
          <cell r="F74">
            <v>4.8</v>
          </cell>
          <cell r="H74">
            <v>489</v>
          </cell>
          <cell r="I74">
            <v>305.89999999999998</v>
          </cell>
          <cell r="J74">
            <v>4.8</v>
          </cell>
          <cell r="L74">
            <v>478.4</v>
          </cell>
          <cell r="M74">
            <v>305.8</v>
          </cell>
          <cell r="N74">
            <v>4.8</v>
          </cell>
        </row>
        <row r="75">
          <cell r="D75">
            <v>1303.5999999999999</v>
          </cell>
          <cell r="E75">
            <v>791</v>
          </cell>
          <cell r="F75">
            <v>93.5</v>
          </cell>
          <cell r="H75">
            <v>1303.5999999999999</v>
          </cell>
          <cell r="I75">
            <v>791</v>
          </cell>
          <cell r="J75">
            <v>93.5</v>
          </cell>
          <cell r="L75">
            <v>1301.5</v>
          </cell>
          <cell r="M75">
            <v>791</v>
          </cell>
          <cell r="N75">
            <v>93.3</v>
          </cell>
        </row>
        <row r="76">
          <cell r="C76">
            <v>3054.4</v>
          </cell>
          <cell r="D76">
            <v>2741.8</v>
          </cell>
          <cell r="E76">
            <v>110.1</v>
          </cell>
          <cell r="F76">
            <v>312.60000000000002</v>
          </cell>
          <cell r="G76">
            <v>3054.4</v>
          </cell>
          <cell r="H76">
            <v>2741.8</v>
          </cell>
          <cell r="I76">
            <v>110.1</v>
          </cell>
          <cell r="J76">
            <v>312.60000000000002</v>
          </cell>
          <cell r="K76">
            <v>2878.4</v>
          </cell>
          <cell r="L76">
            <v>2635.6</v>
          </cell>
          <cell r="M76">
            <v>101.8</v>
          </cell>
          <cell r="N76">
            <v>242.8</v>
          </cell>
        </row>
        <row r="80">
          <cell r="C80">
            <v>4653.8999999999996</v>
          </cell>
          <cell r="D80">
            <v>1418.4</v>
          </cell>
          <cell r="E80">
            <v>0</v>
          </cell>
          <cell r="F80">
            <v>3235.5</v>
          </cell>
          <cell r="G80">
            <v>4653.8999999999996</v>
          </cell>
          <cell r="H80">
            <v>1418.4</v>
          </cell>
          <cell r="J80">
            <v>3235.5</v>
          </cell>
          <cell r="K80">
            <v>3927.8</v>
          </cell>
          <cell r="L80">
            <v>1374.5</v>
          </cell>
          <cell r="N80">
            <v>2553.3000000000002</v>
          </cell>
        </row>
        <row r="84">
          <cell r="D84">
            <v>7.9</v>
          </cell>
          <cell r="E84">
            <v>0</v>
          </cell>
          <cell r="F84">
            <v>0</v>
          </cell>
          <cell r="H84">
            <v>7.9</v>
          </cell>
        </row>
        <row r="85">
          <cell r="D85">
            <v>773.4</v>
          </cell>
          <cell r="E85">
            <v>507.7</v>
          </cell>
          <cell r="F85">
            <v>27.4</v>
          </cell>
          <cell r="H85">
            <v>773.4</v>
          </cell>
          <cell r="I85">
            <v>507.7</v>
          </cell>
          <cell r="J85">
            <v>27.4</v>
          </cell>
          <cell r="L85">
            <v>773</v>
          </cell>
          <cell r="M85">
            <v>507.6</v>
          </cell>
          <cell r="N85">
            <v>27.4</v>
          </cell>
        </row>
        <row r="86">
          <cell r="D86">
            <v>216.9</v>
          </cell>
          <cell r="E86">
            <v>118.2</v>
          </cell>
          <cell r="F86">
            <v>9.1999999999999993</v>
          </cell>
          <cell r="H86">
            <v>216.9</v>
          </cell>
          <cell r="I86">
            <v>118.2</v>
          </cell>
          <cell r="J86">
            <v>9.1999999999999993</v>
          </cell>
          <cell r="L86">
            <v>215.4</v>
          </cell>
          <cell r="M86">
            <v>117.8</v>
          </cell>
          <cell r="N86">
            <v>9.1999999999999993</v>
          </cell>
        </row>
        <row r="87">
          <cell r="D87">
            <v>781</v>
          </cell>
          <cell r="E87">
            <v>377.4</v>
          </cell>
          <cell r="F87">
            <v>31.7</v>
          </cell>
          <cell r="H87">
            <v>781</v>
          </cell>
          <cell r="I87">
            <v>377.4</v>
          </cell>
          <cell r="J87">
            <v>31.7</v>
          </cell>
          <cell r="L87">
            <v>759.3</v>
          </cell>
          <cell r="M87">
            <v>370.3</v>
          </cell>
          <cell r="N87">
            <v>29.6</v>
          </cell>
        </row>
        <row r="88">
          <cell r="D88">
            <v>162.5</v>
          </cell>
          <cell r="E88">
            <v>91.7</v>
          </cell>
          <cell r="F88">
            <v>8.3000000000000007</v>
          </cell>
          <cell r="H88">
            <v>162.5</v>
          </cell>
          <cell r="I88">
            <v>91.7</v>
          </cell>
          <cell r="J88">
            <v>8.3000000000000007</v>
          </cell>
          <cell r="L88">
            <v>161.9</v>
          </cell>
          <cell r="M88">
            <v>91.7</v>
          </cell>
          <cell r="N88">
            <v>8.3000000000000007</v>
          </cell>
        </row>
        <row r="89">
          <cell r="D89">
            <v>164.9</v>
          </cell>
          <cell r="E89">
            <v>95</v>
          </cell>
          <cell r="F89">
            <v>3.5</v>
          </cell>
          <cell r="H89">
            <v>164.9</v>
          </cell>
          <cell r="I89">
            <v>95</v>
          </cell>
          <cell r="J89">
            <v>3.5</v>
          </cell>
          <cell r="L89">
            <v>164.9</v>
          </cell>
          <cell r="M89">
            <v>95</v>
          </cell>
          <cell r="N89">
            <v>3.4</v>
          </cell>
        </row>
        <row r="90">
          <cell r="D90">
            <v>230.8</v>
          </cell>
          <cell r="E90">
            <v>136.9</v>
          </cell>
          <cell r="F90">
            <v>25</v>
          </cell>
          <cell r="H90">
            <v>230.8</v>
          </cell>
          <cell r="I90">
            <v>136.9</v>
          </cell>
          <cell r="J90">
            <v>25</v>
          </cell>
          <cell r="L90">
            <v>229.6</v>
          </cell>
          <cell r="M90">
            <v>136.30000000000001</v>
          </cell>
          <cell r="N90">
            <v>25</v>
          </cell>
        </row>
        <row r="91">
          <cell r="D91">
            <v>276.39999999999998</v>
          </cell>
          <cell r="E91">
            <v>152.19999999999999</v>
          </cell>
          <cell r="F91">
            <v>7.2</v>
          </cell>
          <cell r="H91">
            <v>276.39999999999998</v>
          </cell>
          <cell r="I91">
            <v>152.19999999999999</v>
          </cell>
          <cell r="J91">
            <v>7.2</v>
          </cell>
          <cell r="L91">
            <v>272.8</v>
          </cell>
          <cell r="M91">
            <v>152.19999999999999</v>
          </cell>
          <cell r="N91">
            <v>7.1</v>
          </cell>
        </row>
        <row r="92">
          <cell r="D92">
            <v>171</v>
          </cell>
          <cell r="E92">
            <v>99.4</v>
          </cell>
          <cell r="F92">
            <v>14.4</v>
          </cell>
          <cell r="H92">
            <v>171</v>
          </cell>
          <cell r="I92">
            <v>99.4</v>
          </cell>
          <cell r="J92">
            <v>14.4</v>
          </cell>
          <cell r="L92">
            <v>170.7</v>
          </cell>
          <cell r="M92">
            <v>99.4</v>
          </cell>
          <cell r="N92">
            <v>14.5</v>
          </cell>
        </row>
        <row r="93">
          <cell r="C93">
            <v>545.5</v>
          </cell>
          <cell r="D93">
            <v>182.9</v>
          </cell>
          <cell r="E93">
            <v>0.9</v>
          </cell>
          <cell r="F93">
            <v>362.6</v>
          </cell>
          <cell r="G93">
            <v>545.5</v>
          </cell>
          <cell r="H93">
            <v>182.9</v>
          </cell>
          <cell r="I93">
            <v>0.9</v>
          </cell>
          <cell r="J93">
            <v>362.6</v>
          </cell>
          <cell r="K93">
            <v>532.79999999999995</v>
          </cell>
          <cell r="L93">
            <v>180.1</v>
          </cell>
          <cell r="M93">
            <v>0.6</v>
          </cell>
          <cell r="N93">
            <v>352.7</v>
          </cell>
        </row>
        <row r="97">
          <cell r="D97">
            <v>354.1</v>
          </cell>
          <cell r="E97">
            <v>127.3</v>
          </cell>
          <cell r="F97">
            <v>155.69999999999999</v>
          </cell>
          <cell r="H97">
            <v>354.1</v>
          </cell>
          <cell r="I97">
            <v>127.3</v>
          </cell>
          <cell r="J97">
            <v>155.69999999999999</v>
          </cell>
          <cell r="L97">
            <v>350.3</v>
          </cell>
          <cell r="M97">
            <v>125</v>
          </cell>
          <cell r="N97">
            <v>155.69999999999999</v>
          </cell>
        </row>
        <row r="98">
          <cell r="C98">
            <v>270.89999999999998</v>
          </cell>
          <cell r="D98">
            <v>80.400000000000006</v>
          </cell>
          <cell r="F98">
            <v>190.5</v>
          </cell>
          <cell r="G98">
            <v>270.89999999999998</v>
          </cell>
          <cell r="H98">
            <v>80.400000000000006</v>
          </cell>
          <cell r="J98">
            <v>190.5</v>
          </cell>
          <cell r="K98">
            <v>218.9</v>
          </cell>
          <cell r="L98">
            <v>80.400000000000006</v>
          </cell>
          <cell r="N98">
            <v>138.5</v>
          </cell>
        </row>
        <row r="102">
          <cell r="D102">
            <v>521</v>
          </cell>
          <cell r="E102">
            <v>368.4</v>
          </cell>
          <cell r="F102">
            <v>121.3</v>
          </cell>
          <cell r="H102">
            <v>521</v>
          </cell>
          <cell r="I102">
            <v>368.4</v>
          </cell>
          <cell r="J102">
            <v>121.3</v>
          </cell>
          <cell r="L102">
            <v>518.29999999999995</v>
          </cell>
          <cell r="M102">
            <v>368.4</v>
          </cell>
          <cell r="N102">
            <v>121.3</v>
          </cell>
        </row>
        <row r="103">
          <cell r="D103">
            <v>100.2</v>
          </cell>
          <cell r="E103">
            <v>70.2</v>
          </cell>
          <cell r="H103">
            <v>100.2</v>
          </cell>
          <cell r="I103">
            <v>70.2</v>
          </cell>
          <cell r="L103">
            <v>94.6</v>
          </cell>
          <cell r="M103">
            <v>68.599999999999994</v>
          </cell>
        </row>
        <row r="104">
          <cell r="C104">
            <v>5490.4000000000005</v>
          </cell>
          <cell r="D104">
            <v>5261.6</v>
          </cell>
          <cell r="E104">
            <v>2881.5</v>
          </cell>
          <cell r="F104">
            <v>228.8</v>
          </cell>
          <cell r="G104">
            <v>5490.4000000000005</v>
          </cell>
          <cell r="H104">
            <v>5261.6</v>
          </cell>
          <cell r="I104">
            <v>2881.5</v>
          </cell>
          <cell r="J104">
            <v>228.8</v>
          </cell>
          <cell r="K104">
            <v>5328.5</v>
          </cell>
          <cell r="L104">
            <v>5123.5</v>
          </cell>
          <cell r="M104">
            <v>2838.8</v>
          </cell>
          <cell r="N104">
            <v>205</v>
          </cell>
        </row>
        <row r="107">
          <cell r="C107">
            <v>974.6</v>
          </cell>
          <cell r="D107">
            <v>92.5</v>
          </cell>
          <cell r="E107">
            <v>0</v>
          </cell>
          <cell r="G107">
            <v>974.6</v>
          </cell>
          <cell r="H107">
            <v>92.5</v>
          </cell>
          <cell r="I107">
            <v>0</v>
          </cell>
          <cell r="K107">
            <v>973.5</v>
          </cell>
          <cell r="L107">
            <v>91.5</v>
          </cell>
          <cell r="M107">
            <v>0</v>
          </cell>
        </row>
        <row r="108">
          <cell r="C108">
            <v>0</v>
          </cell>
          <cell r="G108">
            <v>0</v>
          </cell>
          <cell r="K108">
            <v>0</v>
          </cell>
        </row>
        <row r="109">
          <cell r="C109">
            <v>34.799999999999997</v>
          </cell>
          <cell r="D109">
            <v>34.799999999999997</v>
          </cell>
          <cell r="G109">
            <v>34.799999999999997</v>
          </cell>
          <cell r="H109">
            <v>34.799999999999997</v>
          </cell>
          <cell r="K109">
            <v>30.6</v>
          </cell>
          <cell r="L109">
            <v>30.6</v>
          </cell>
        </row>
        <row r="110">
          <cell r="C110">
            <v>670.6</v>
          </cell>
          <cell r="G110">
            <v>670.6</v>
          </cell>
          <cell r="K110">
            <v>670.5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zoomScale="95" zoomScaleNormal="95" workbookViewId="0">
      <selection activeCell="G14" sqref="G14:I14"/>
    </sheetView>
  </sheetViews>
  <sheetFormatPr defaultRowHeight="12"/>
  <cols>
    <col min="1" max="3" width="2.5703125" style="1" customWidth="1"/>
    <col min="4" max="6" width="2.7109375" style="1" customWidth="1"/>
    <col min="7" max="7" width="29.85546875" style="1" customWidth="1"/>
    <col min="8" max="8" width="4.5703125" style="1" customWidth="1"/>
    <col min="9" max="9" width="14.28515625" style="1" customWidth="1"/>
    <col min="10" max="10" width="14.7109375" style="1" customWidth="1"/>
    <col min="11" max="11" width="4.7109375" style="1" customWidth="1"/>
    <col min="12" max="12" width="5.5703125" style="1" customWidth="1"/>
    <col min="13" max="13" width="5" style="1" customWidth="1"/>
    <col min="14" max="14" width="4.7109375" style="1" customWidth="1"/>
    <col min="15" max="16384" width="9.140625" style="1"/>
  </cols>
  <sheetData>
    <row r="1" spans="2:11">
      <c r="H1" s="430" t="s">
        <v>115</v>
      </c>
      <c r="I1" s="430"/>
      <c r="J1" s="430"/>
      <c r="K1" s="430"/>
    </row>
    <row r="2" spans="2:11">
      <c r="H2" s="430" t="s">
        <v>116</v>
      </c>
      <c r="I2" s="430"/>
      <c r="J2" s="430"/>
      <c r="K2" s="430"/>
    </row>
    <row r="3" spans="2:11">
      <c r="H3" s="180" t="s">
        <v>139</v>
      </c>
      <c r="I3" s="180"/>
      <c r="J3" s="180"/>
      <c r="K3" s="180"/>
    </row>
    <row r="4" spans="2:11">
      <c r="H4" s="431" t="s">
        <v>140</v>
      </c>
      <c r="I4" s="431"/>
      <c r="J4" s="431"/>
    </row>
    <row r="5" spans="2:11">
      <c r="H5" s="181"/>
      <c r="I5" s="181"/>
      <c r="J5" s="181"/>
    </row>
    <row r="6" spans="2:11">
      <c r="D6" s="432" t="s">
        <v>42</v>
      </c>
      <c r="E6" s="432"/>
      <c r="F6" s="432"/>
      <c r="G6" s="432"/>
      <c r="H6" s="432"/>
      <c r="I6" s="432"/>
      <c r="J6" s="432"/>
    </row>
    <row r="7" spans="2:11">
      <c r="D7" s="433" t="s">
        <v>4</v>
      </c>
      <c r="E7" s="433"/>
      <c r="F7" s="433"/>
      <c r="G7" s="433"/>
      <c r="H7" s="433"/>
      <c r="I7" s="433"/>
      <c r="J7" s="433"/>
    </row>
    <row r="9" spans="2:11">
      <c r="B9" s="434" t="s">
        <v>433</v>
      </c>
      <c r="C9" s="434"/>
      <c r="D9" s="434"/>
      <c r="E9" s="434"/>
      <c r="F9" s="434"/>
      <c r="G9" s="434"/>
      <c r="H9" s="434"/>
      <c r="I9" s="434"/>
      <c r="J9" s="434"/>
      <c r="K9" s="434"/>
    </row>
    <row r="10" spans="2:11">
      <c r="B10" s="434" t="s">
        <v>136</v>
      </c>
      <c r="C10" s="434"/>
      <c r="D10" s="434"/>
      <c r="E10" s="434"/>
      <c r="F10" s="434"/>
      <c r="G10" s="434"/>
      <c r="H10" s="434"/>
      <c r="I10" s="434"/>
      <c r="J10" s="434"/>
      <c r="K10" s="434"/>
    </row>
    <row r="11" spans="2:11">
      <c r="B11" s="182"/>
      <c r="C11" s="182"/>
      <c r="D11" s="182"/>
      <c r="E11" s="182"/>
      <c r="F11" s="182"/>
      <c r="G11" s="434" t="s">
        <v>434</v>
      </c>
      <c r="H11" s="434"/>
      <c r="I11" s="434"/>
      <c r="J11" s="182"/>
      <c r="K11" s="182"/>
    </row>
    <row r="12" spans="2:11">
      <c r="G12" s="435" t="s">
        <v>117</v>
      </c>
      <c r="H12" s="435"/>
      <c r="I12" s="436"/>
      <c r="J12" s="183"/>
    </row>
    <row r="13" spans="2:11">
      <c r="G13" s="183"/>
      <c r="H13" s="183"/>
      <c r="I13" s="183"/>
      <c r="J13" s="183"/>
    </row>
    <row r="14" spans="2:11">
      <c r="G14" s="437" t="s">
        <v>435</v>
      </c>
      <c r="H14" s="437"/>
      <c r="I14" s="437"/>
      <c r="J14" s="183"/>
    </row>
    <row r="15" spans="2:11">
      <c r="G15" s="435" t="s">
        <v>100</v>
      </c>
      <c r="H15" s="435"/>
      <c r="I15" s="435"/>
      <c r="J15" s="183"/>
    </row>
    <row r="16" spans="2:11">
      <c r="G16" s="437" t="s">
        <v>99</v>
      </c>
      <c r="H16" s="437"/>
      <c r="I16" s="437"/>
      <c r="J16" s="183"/>
    </row>
    <row r="17" spans="1:11">
      <c r="G17" s="435" t="s">
        <v>98</v>
      </c>
      <c r="H17" s="435"/>
      <c r="I17" s="435"/>
      <c r="J17" s="183"/>
    </row>
    <row r="18" spans="1:11">
      <c r="G18" s="183"/>
      <c r="H18" s="183"/>
      <c r="I18" s="183"/>
      <c r="J18" s="183"/>
    </row>
    <row r="19" spans="1:11">
      <c r="G19" s="183"/>
      <c r="H19" s="440" t="s">
        <v>5</v>
      </c>
      <c r="I19" s="440"/>
      <c r="J19" s="441"/>
      <c r="K19" s="121">
        <v>25</v>
      </c>
    </row>
    <row r="20" spans="1:11">
      <c r="G20" s="183"/>
      <c r="H20" s="183"/>
      <c r="I20" s="183"/>
      <c r="J20" s="183"/>
    </row>
    <row r="21" spans="1:11" ht="12.75" customHeight="1">
      <c r="J21" s="2" t="s">
        <v>44</v>
      </c>
    </row>
    <row r="22" spans="1:11" ht="12" customHeight="1">
      <c r="A22" s="442" t="s">
        <v>118</v>
      </c>
      <c r="B22" s="443"/>
      <c r="C22" s="443"/>
      <c r="D22" s="443"/>
      <c r="E22" s="443"/>
      <c r="F22" s="443"/>
      <c r="G22" s="448" t="s">
        <v>119</v>
      </c>
      <c r="H22" s="451" t="s">
        <v>0</v>
      </c>
      <c r="I22" s="454" t="s">
        <v>6</v>
      </c>
      <c r="J22" s="454" t="s">
        <v>43</v>
      </c>
    </row>
    <row r="23" spans="1:11">
      <c r="A23" s="444"/>
      <c r="B23" s="445"/>
      <c r="C23" s="445"/>
      <c r="D23" s="445"/>
      <c r="E23" s="445"/>
      <c r="F23" s="445"/>
      <c r="G23" s="449"/>
      <c r="H23" s="452"/>
      <c r="I23" s="455"/>
      <c r="J23" s="455"/>
    </row>
    <row r="24" spans="1:11" ht="10.9" customHeight="1">
      <c r="A24" s="446"/>
      <c r="B24" s="447"/>
      <c r="C24" s="447"/>
      <c r="D24" s="447"/>
      <c r="E24" s="447"/>
      <c r="F24" s="447"/>
      <c r="G24" s="450"/>
      <c r="H24" s="453"/>
      <c r="I24" s="456"/>
      <c r="J24" s="456"/>
    </row>
    <row r="25" spans="1:11">
      <c r="A25" s="438">
        <v>1</v>
      </c>
      <c r="B25" s="439"/>
      <c r="C25" s="439"/>
      <c r="D25" s="439"/>
      <c r="E25" s="439"/>
      <c r="F25" s="439"/>
      <c r="G25" s="3">
        <v>2</v>
      </c>
      <c r="H25" s="3">
        <v>3</v>
      </c>
      <c r="I25" s="3">
        <v>4</v>
      </c>
      <c r="J25" s="3">
        <v>5</v>
      </c>
    </row>
    <row r="26" spans="1:11">
      <c r="A26" s="4">
        <v>1</v>
      </c>
      <c r="B26" s="4">
        <v>1</v>
      </c>
      <c r="C26" s="5"/>
      <c r="D26" s="5"/>
      <c r="E26" s="5"/>
      <c r="F26" s="5"/>
      <c r="G26" s="6" t="s">
        <v>141</v>
      </c>
      <c r="H26" s="4">
        <v>1</v>
      </c>
      <c r="I26" s="7">
        <f>I27+I29+I35</f>
        <v>27527.8</v>
      </c>
      <c r="J26" s="7">
        <f>J27+J29+J35</f>
        <v>28178</v>
      </c>
    </row>
    <row r="27" spans="1:11">
      <c r="A27" s="8">
        <v>1</v>
      </c>
      <c r="B27" s="8">
        <v>1</v>
      </c>
      <c r="C27" s="8">
        <v>1</v>
      </c>
      <c r="D27" s="8"/>
      <c r="E27" s="8"/>
      <c r="F27" s="8"/>
      <c r="G27" s="9" t="s">
        <v>142</v>
      </c>
      <c r="H27" s="8">
        <v>2</v>
      </c>
      <c r="I27" s="10">
        <f>I28</f>
        <v>25551</v>
      </c>
      <c r="J27" s="10">
        <f>J28</f>
        <v>25862.1</v>
      </c>
    </row>
    <row r="28" spans="1:11">
      <c r="A28" s="11">
        <v>1</v>
      </c>
      <c r="B28" s="11">
        <v>1</v>
      </c>
      <c r="C28" s="11">
        <v>1</v>
      </c>
      <c r="D28" s="11">
        <v>1</v>
      </c>
      <c r="E28" s="11"/>
      <c r="F28" s="11"/>
      <c r="G28" s="12" t="s">
        <v>143</v>
      </c>
      <c r="H28" s="11">
        <v>3</v>
      </c>
      <c r="I28" s="13">
        <v>25551</v>
      </c>
      <c r="J28" s="13">
        <v>25862.1</v>
      </c>
    </row>
    <row r="29" spans="1:11">
      <c r="A29" s="8">
        <v>1</v>
      </c>
      <c r="B29" s="8">
        <v>1</v>
      </c>
      <c r="C29" s="8">
        <v>3</v>
      </c>
      <c r="D29" s="8"/>
      <c r="E29" s="8"/>
      <c r="F29" s="8"/>
      <c r="G29" s="9" t="s">
        <v>144</v>
      </c>
      <c r="H29" s="8">
        <v>4</v>
      </c>
      <c r="I29" s="10">
        <f>I30+I33+I34</f>
        <v>1870</v>
      </c>
      <c r="J29" s="10">
        <f>J30+J33+J34</f>
        <v>2226.6999999999998</v>
      </c>
    </row>
    <row r="30" spans="1:11">
      <c r="A30" s="11">
        <v>1</v>
      </c>
      <c r="B30" s="11">
        <v>1</v>
      </c>
      <c r="C30" s="11">
        <v>3</v>
      </c>
      <c r="D30" s="11">
        <v>1</v>
      </c>
      <c r="E30" s="11"/>
      <c r="F30" s="11"/>
      <c r="G30" s="12" t="s">
        <v>120</v>
      </c>
      <c r="H30" s="11">
        <v>5</v>
      </c>
      <c r="I30" s="14">
        <f>I31+I32</f>
        <v>450</v>
      </c>
      <c r="J30" s="14">
        <f>J31+J32</f>
        <v>617</v>
      </c>
    </row>
    <row r="31" spans="1:11">
      <c r="A31" s="11">
        <v>1</v>
      </c>
      <c r="B31" s="11">
        <v>1</v>
      </c>
      <c r="C31" s="11">
        <v>3</v>
      </c>
      <c r="D31" s="11">
        <v>1</v>
      </c>
      <c r="E31" s="11">
        <v>1</v>
      </c>
      <c r="F31" s="11">
        <v>1</v>
      </c>
      <c r="G31" s="12" t="s">
        <v>145</v>
      </c>
      <c r="H31" s="11">
        <v>6</v>
      </c>
      <c r="I31" s="13">
        <v>350</v>
      </c>
      <c r="J31" s="13">
        <v>513.5</v>
      </c>
    </row>
    <row r="32" spans="1:11">
      <c r="A32" s="11">
        <v>1</v>
      </c>
      <c r="B32" s="11">
        <v>1</v>
      </c>
      <c r="C32" s="11">
        <v>3</v>
      </c>
      <c r="D32" s="11">
        <v>1</v>
      </c>
      <c r="E32" s="11">
        <v>1</v>
      </c>
      <c r="F32" s="11">
        <v>2</v>
      </c>
      <c r="G32" s="12" t="s">
        <v>146</v>
      </c>
      <c r="H32" s="11">
        <v>7</v>
      </c>
      <c r="I32" s="13">
        <v>100</v>
      </c>
      <c r="J32" s="13">
        <v>103.5</v>
      </c>
    </row>
    <row r="33" spans="1:10">
      <c r="A33" s="11">
        <v>1</v>
      </c>
      <c r="B33" s="11">
        <v>1</v>
      </c>
      <c r="C33" s="11">
        <v>3</v>
      </c>
      <c r="D33" s="11">
        <v>2</v>
      </c>
      <c r="E33" s="11"/>
      <c r="F33" s="11"/>
      <c r="G33" s="12" t="s">
        <v>1</v>
      </c>
      <c r="H33" s="11">
        <v>8</v>
      </c>
      <c r="I33" s="13">
        <v>20</v>
      </c>
      <c r="J33" s="13">
        <v>27.4</v>
      </c>
    </row>
    <row r="34" spans="1:10">
      <c r="A34" s="11">
        <v>1</v>
      </c>
      <c r="B34" s="11">
        <v>1</v>
      </c>
      <c r="C34" s="11">
        <v>3</v>
      </c>
      <c r="D34" s="11">
        <v>3</v>
      </c>
      <c r="E34" s="11"/>
      <c r="F34" s="11"/>
      <c r="G34" s="12" t="s">
        <v>121</v>
      </c>
      <c r="H34" s="11">
        <v>9</v>
      </c>
      <c r="I34" s="13">
        <v>1400</v>
      </c>
      <c r="J34" s="13">
        <v>1582.3</v>
      </c>
    </row>
    <row r="35" spans="1:10" ht="13.5" customHeight="1">
      <c r="A35" s="8">
        <v>1</v>
      </c>
      <c r="B35" s="8">
        <v>1</v>
      </c>
      <c r="C35" s="8">
        <v>4</v>
      </c>
      <c r="D35" s="8"/>
      <c r="E35" s="8"/>
      <c r="F35" s="8"/>
      <c r="G35" s="9" t="s">
        <v>147</v>
      </c>
      <c r="H35" s="8">
        <v>10</v>
      </c>
      <c r="I35" s="10">
        <f>I36+I37+I38</f>
        <v>106.8</v>
      </c>
      <c r="J35" s="10">
        <f>J36+J37+J38</f>
        <v>89.2</v>
      </c>
    </row>
    <row r="36" spans="1:10">
      <c r="A36" s="11">
        <v>1</v>
      </c>
      <c r="B36" s="11">
        <v>1</v>
      </c>
      <c r="C36" s="11">
        <v>4</v>
      </c>
      <c r="D36" s="11">
        <v>5</v>
      </c>
      <c r="E36" s="11">
        <v>1</v>
      </c>
      <c r="F36" s="11">
        <v>1</v>
      </c>
      <c r="G36" s="12" t="s">
        <v>148</v>
      </c>
      <c r="H36" s="11">
        <v>11</v>
      </c>
      <c r="I36" s="13"/>
      <c r="J36" s="13"/>
    </row>
    <row r="37" spans="1:10">
      <c r="A37" s="11">
        <v>1</v>
      </c>
      <c r="B37" s="11">
        <v>1</v>
      </c>
      <c r="C37" s="11">
        <v>4</v>
      </c>
      <c r="D37" s="11">
        <v>7</v>
      </c>
      <c r="E37" s="11">
        <v>1</v>
      </c>
      <c r="F37" s="11">
        <v>1</v>
      </c>
      <c r="G37" s="12" t="s">
        <v>7</v>
      </c>
      <c r="H37" s="11">
        <v>12</v>
      </c>
      <c r="I37" s="13">
        <v>106.8</v>
      </c>
      <c r="J37" s="13">
        <v>89.2</v>
      </c>
    </row>
    <row r="38" spans="1:10">
      <c r="A38" s="11">
        <v>1</v>
      </c>
      <c r="B38" s="11">
        <v>1</v>
      </c>
      <c r="C38" s="11">
        <v>4</v>
      </c>
      <c r="D38" s="11">
        <v>7</v>
      </c>
      <c r="E38" s="11">
        <v>1</v>
      </c>
      <c r="F38" s="11">
        <v>2</v>
      </c>
      <c r="G38" s="12" t="s">
        <v>149</v>
      </c>
      <c r="H38" s="11">
        <v>13</v>
      </c>
      <c r="I38" s="13"/>
      <c r="J38" s="13"/>
    </row>
    <row r="39" spans="1:10">
      <c r="A39" s="8">
        <v>1</v>
      </c>
      <c r="B39" s="8">
        <v>3</v>
      </c>
      <c r="C39" s="8"/>
      <c r="D39" s="8"/>
      <c r="E39" s="8"/>
      <c r="F39" s="8"/>
      <c r="G39" s="9" t="s">
        <v>150</v>
      </c>
      <c r="H39" s="8">
        <v>14</v>
      </c>
      <c r="I39" s="10">
        <f>I40+I43+I46+I49</f>
        <v>18360.400000000001</v>
      </c>
      <c r="J39" s="10">
        <f>J40+J43+J46+J49</f>
        <v>17308</v>
      </c>
    </row>
    <row r="40" spans="1:10">
      <c r="A40" s="8">
        <v>1</v>
      </c>
      <c r="B40" s="8">
        <v>3</v>
      </c>
      <c r="C40" s="8">
        <v>1</v>
      </c>
      <c r="D40" s="8"/>
      <c r="E40" s="8"/>
      <c r="F40" s="8"/>
      <c r="G40" s="9" t="s">
        <v>8</v>
      </c>
      <c r="H40" s="8">
        <v>15</v>
      </c>
      <c r="I40" s="10">
        <f>I41+I42</f>
        <v>0</v>
      </c>
      <c r="J40" s="10">
        <f>J41+J42</f>
        <v>0</v>
      </c>
    </row>
    <row r="41" spans="1:10" ht="22.5">
      <c r="A41" s="11">
        <v>1</v>
      </c>
      <c r="B41" s="11">
        <v>3</v>
      </c>
      <c r="C41" s="11">
        <v>1</v>
      </c>
      <c r="D41" s="11">
        <v>1</v>
      </c>
      <c r="E41" s="11">
        <v>1</v>
      </c>
      <c r="F41" s="11">
        <v>1</v>
      </c>
      <c r="G41" s="12" t="s">
        <v>151</v>
      </c>
      <c r="H41" s="11">
        <v>16</v>
      </c>
      <c r="I41" s="13"/>
      <c r="J41" s="13"/>
    </row>
    <row r="42" spans="1:10">
      <c r="A42" s="11">
        <v>1</v>
      </c>
      <c r="B42" s="11">
        <v>3</v>
      </c>
      <c r="C42" s="11">
        <v>1</v>
      </c>
      <c r="D42" s="11">
        <v>2</v>
      </c>
      <c r="E42" s="11">
        <v>1</v>
      </c>
      <c r="F42" s="11">
        <v>1</v>
      </c>
      <c r="G42" s="12" t="s">
        <v>152</v>
      </c>
      <c r="H42" s="11">
        <v>17</v>
      </c>
      <c r="I42" s="13"/>
      <c r="J42" s="13"/>
    </row>
    <row r="43" spans="1:10" ht="16.5" customHeight="1">
      <c r="A43" s="8">
        <v>1</v>
      </c>
      <c r="B43" s="8">
        <v>3</v>
      </c>
      <c r="C43" s="8">
        <v>2</v>
      </c>
      <c r="D43" s="8"/>
      <c r="E43" s="8"/>
      <c r="F43" s="8"/>
      <c r="G43" s="9" t="s">
        <v>122</v>
      </c>
      <c r="H43" s="8">
        <v>18</v>
      </c>
      <c r="I43" s="10">
        <f>I44+I45</f>
        <v>0</v>
      </c>
      <c r="J43" s="10">
        <f>J44+J45</f>
        <v>0</v>
      </c>
    </row>
    <row r="44" spans="1:10" ht="22.5">
      <c r="A44" s="11">
        <v>1</v>
      </c>
      <c r="B44" s="11">
        <v>3</v>
      </c>
      <c r="C44" s="11">
        <v>2</v>
      </c>
      <c r="D44" s="11">
        <v>1</v>
      </c>
      <c r="E44" s="11">
        <v>1</v>
      </c>
      <c r="F44" s="11">
        <v>1</v>
      </c>
      <c r="G44" s="12" t="s">
        <v>153</v>
      </c>
      <c r="H44" s="11">
        <v>19</v>
      </c>
      <c r="I44" s="13"/>
      <c r="J44" s="13"/>
    </row>
    <row r="45" spans="1:10" ht="22.5">
      <c r="A45" s="11">
        <v>1</v>
      </c>
      <c r="B45" s="11">
        <v>3</v>
      </c>
      <c r="C45" s="11">
        <v>2</v>
      </c>
      <c r="D45" s="11">
        <v>2</v>
      </c>
      <c r="E45" s="11">
        <v>1</v>
      </c>
      <c r="F45" s="11">
        <v>1</v>
      </c>
      <c r="G45" s="12" t="s">
        <v>154</v>
      </c>
      <c r="H45" s="11">
        <v>20</v>
      </c>
      <c r="I45" s="13"/>
      <c r="J45" s="13"/>
    </row>
    <row r="46" spans="1:10" ht="15" customHeight="1">
      <c r="A46" s="8">
        <v>1</v>
      </c>
      <c r="B46" s="8">
        <v>3</v>
      </c>
      <c r="C46" s="8">
        <v>3</v>
      </c>
      <c r="D46" s="8"/>
      <c r="E46" s="8"/>
      <c r="F46" s="8"/>
      <c r="G46" s="9" t="s">
        <v>123</v>
      </c>
      <c r="H46" s="8">
        <v>21</v>
      </c>
      <c r="I46" s="10">
        <f>I47+I48</f>
        <v>0</v>
      </c>
      <c r="J46" s="10">
        <f>J47+J48</f>
        <v>0</v>
      </c>
    </row>
    <row r="47" spans="1:10" ht="22.5">
      <c r="A47" s="11">
        <v>1</v>
      </c>
      <c r="B47" s="11">
        <v>3</v>
      </c>
      <c r="C47" s="11">
        <v>3</v>
      </c>
      <c r="D47" s="11">
        <v>1</v>
      </c>
      <c r="E47" s="11">
        <v>1</v>
      </c>
      <c r="F47" s="11">
        <v>1</v>
      </c>
      <c r="G47" s="12" t="s">
        <v>155</v>
      </c>
      <c r="H47" s="11">
        <v>22</v>
      </c>
      <c r="I47" s="13"/>
      <c r="J47" s="13"/>
    </row>
    <row r="48" spans="1:10" ht="22.5">
      <c r="A48" s="11">
        <v>1</v>
      </c>
      <c r="B48" s="11">
        <v>3</v>
      </c>
      <c r="C48" s="11">
        <v>3</v>
      </c>
      <c r="D48" s="11">
        <v>2</v>
      </c>
      <c r="E48" s="11">
        <v>1</v>
      </c>
      <c r="F48" s="11">
        <v>1</v>
      </c>
      <c r="G48" s="12" t="s">
        <v>156</v>
      </c>
      <c r="H48" s="11">
        <v>23</v>
      </c>
      <c r="I48" s="13"/>
      <c r="J48" s="13"/>
    </row>
    <row r="49" spans="1:10" ht="21">
      <c r="A49" s="8">
        <v>1</v>
      </c>
      <c r="B49" s="8">
        <v>3</v>
      </c>
      <c r="C49" s="8">
        <v>4</v>
      </c>
      <c r="D49" s="8"/>
      <c r="E49" s="8"/>
      <c r="F49" s="8"/>
      <c r="G49" s="9" t="s">
        <v>157</v>
      </c>
      <c r="H49" s="8">
        <v>24</v>
      </c>
      <c r="I49" s="10">
        <f>I50+I57</f>
        <v>18360.400000000001</v>
      </c>
      <c r="J49" s="10">
        <f>J50+J57</f>
        <v>17308</v>
      </c>
    </row>
    <row r="50" spans="1:10" ht="26.25" customHeight="1">
      <c r="A50" s="11">
        <v>1</v>
      </c>
      <c r="B50" s="11">
        <v>3</v>
      </c>
      <c r="C50" s="11">
        <v>4</v>
      </c>
      <c r="D50" s="11">
        <v>1</v>
      </c>
      <c r="E50" s="11"/>
      <c r="F50" s="11"/>
      <c r="G50" s="12" t="s">
        <v>158</v>
      </c>
      <c r="H50" s="11">
        <v>25</v>
      </c>
      <c r="I50" s="14">
        <f>I51+I55+I56</f>
        <v>14787.3</v>
      </c>
      <c r="J50" s="14">
        <f>J51+J55+J56</f>
        <v>14518.3</v>
      </c>
    </row>
    <row r="51" spans="1:10" ht="23.25" customHeight="1">
      <c r="A51" s="11">
        <v>1</v>
      </c>
      <c r="B51" s="11">
        <v>3</v>
      </c>
      <c r="C51" s="11">
        <v>4</v>
      </c>
      <c r="D51" s="11">
        <v>1</v>
      </c>
      <c r="E51" s="11">
        <v>1</v>
      </c>
      <c r="F51" s="11">
        <v>1</v>
      </c>
      <c r="G51" s="12" t="s">
        <v>159</v>
      </c>
      <c r="H51" s="11">
        <v>26</v>
      </c>
      <c r="I51" s="14">
        <f>I52+I53+I54</f>
        <v>13720.699999999999</v>
      </c>
      <c r="J51" s="14">
        <f>J52+J53+J54</f>
        <v>13681.4</v>
      </c>
    </row>
    <row r="52" spans="1:10" ht="22.5">
      <c r="A52" s="11"/>
      <c r="B52" s="11"/>
      <c r="C52" s="11"/>
      <c r="D52" s="11"/>
      <c r="E52" s="11"/>
      <c r="F52" s="11"/>
      <c r="G52" s="12" t="s">
        <v>124</v>
      </c>
      <c r="H52" s="11">
        <v>27</v>
      </c>
      <c r="I52" s="13">
        <v>2852.4</v>
      </c>
      <c r="J52" s="13">
        <v>2813.5</v>
      </c>
    </row>
    <row r="53" spans="1:10">
      <c r="A53" s="11"/>
      <c r="B53" s="11"/>
      <c r="C53" s="11"/>
      <c r="D53" s="11"/>
      <c r="E53" s="11"/>
      <c r="F53" s="11"/>
      <c r="G53" s="12" t="s">
        <v>2</v>
      </c>
      <c r="H53" s="11">
        <v>28</v>
      </c>
      <c r="I53" s="13">
        <v>10000.299999999999</v>
      </c>
      <c r="J53" s="13">
        <v>10000.299999999999</v>
      </c>
    </row>
    <row r="54" spans="1:10">
      <c r="A54" s="11"/>
      <c r="B54" s="11"/>
      <c r="C54" s="11"/>
      <c r="D54" s="11"/>
      <c r="E54" s="11"/>
      <c r="F54" s="11"/>
      <c r="G54" s="12" t="s">
        <v>9</v>
      </c>
      <c r="H54" s="11">
        <v>29</v>
      </c>
      <c r="I54" s="13">
        <v>868</v>
      </c>
      <c r="J54" s="13">
        <v>867.6</v>
      </c>
    </row>
    <row r="55" spans="1:10" ht="45">
      <c r="A55" s="11">
        <v>1</v>
      </c>
      <c r="B55" s="11">
        <v>3</v>
      </c>
      <c r="C55" s="11">
        <v>4</v>
      </c>
      <c r="D55" s="11">
        <v>1</v>
      </c>
      <c r="E55" s="11">
        <v>1</v>
      </c>
      <c r="F55" s="11">
        <v>4</v>
      </c>
      <c r="G55" s="12" t="s">
        <v>160</v>
      </c>
      <c r="H55" s="11">
        <v>30</v>
      </c>
      <c r="I55" s="13">
        <v>1009.5</v>
      </c>
      <c r="J55" s="13">
        <v>782.4</v>
      </c>
    </row>
    <row r="56" spans="1:10">
      <c r="A56" s="11">
        <v>1</v>
      </c>
      <c r="B56" s="11">
        <v>3</v>
      </c>
      <c r="C56" s="11">
        <v>4</v>
      </c>
      <c r="D56" s="11">
        <v>1</v>
      </c>
      <c r="E56" s="11">
        <v>1</v>
      </c>
      <c r="F56" s="11">
        <v>5</v>
      </c>
      <c r="G56" s="12" t="s">
        <v>161</v>
      </c>
      <c r="H56" s="11">
        <v>31</v>
      </c>
      <c r="I56" s="13">
        <v>57.1</v>
      </c>
      <c r="J56" s="13">
        <v>54.5</v>
      </c>
    </row>
    <row r="57" spans="1:10" ht="22.5">
      <c r="A57" s="11">
        <v>1</v>
      </c>
      <c r="B57" s="11">
        <v>3</v>
      </c>
      <c r="C57" s="11">
        <v>4</v>
      </c>
      <c r="D57" s="11">
        <v>2</v>
      </c>
      <c r="E57" s="11"/>
      <c r="F57" s="11"/>
      <c r="G57" s="12" t="s">
        <v>162</v>
      </c>
      <c r="H57" s="11">
        <v>32</v>
      </c>
      <c r="I57" s="14">
        <f>I58+I63+I64</f>
        <v>3573.1000000000004</v>
      </c>
      <c r="J57" s="14">
        <f>J58+J63+J64</f>
        <v>2789.7</v>
      </c>
    </row>
    <row r="58" spans="1:10" ht="22.5">
      <c r="A58" s="11">
        <v>1</v>
      </c>
      <c r="B58" s="11">
        <v>3</v>
      </c>
      <c r="C58" s="11">
        <v>4</v>
      </c>
      <c r="D58" s="11">
        <v>2</v>
      </c>
      <c r="E58" s="11">
        <v>1</v>
      </c>
      <c r="F58" s="11">
        <v>1</v>
      </c>
      <c r="G58" s="12" t="s">
        <v>163</v>
      </c>
      <c r="H58" s="11">
        <v>33</v>
      </c>
      <c r="I58" s="14">
        <f>I59+I60+I61+I62</f>
        <v>2601.2000000000003</v>
      </c>
      <c r="J58" s="14">
        <f>J59+J60+J61+J62</f>
        <v>2261.6</v>
      </c>
    </row>
    <row r="59" spans="1:10" ht="22.5">
      <c r="A59" s="11"/>
      <c r="B59" s="11"/>
      <c r="C59" s="11"/>
      <c r="D59" s="11"/>
      <c r="E59" s="11"/>
      <c r="F59" s="11"/>
      <c r="G59" s="12" t="s">
        <v>125</v>
      </c>
      <c r="H59" s="11">
        <v>34</v>
      </c>
      <c r="I59" s="13"/>
      <c r="J59" s="13"/>
    </row>
    <row r="60" spans="1:10">
      <c r="A60" s="11"/>
      <c r="B60" s="11"/>
      <c r="C60" s="11"/>
      <c r="D60" s="11"/>
      <c r="E60" s="11"/>
      <c r="F60" s="11"/>
      <c r="G60" s="12" t="s">
        <v>2</v>
      </c>
      <c r="H60" s="11">
        <v>35</v>
      </c>
      <c r="I60" s="13"/>
      <c r="J60" s="13"/>
    </row>
    <row r="61" spans="1:10" ht="22.5">
      <c r="A61" s="11"/>
      <c r="B61" s="11"/>
      <c r="C61" s="11"/>
      <c r="D61" s="11"/>
      <c r="E61" s="11"/>
      <c r="F61" s="11"/>
      <c r="G61" s="12" t="s">
        <v>164</v>
      </c>
      <c r="H61" s="11">
        <v>36</v>
      </c>
      <c r="I61" s="13">
        <v>2493.8000000000002</v>
      </c>
      <c r="J61" s="13">
        <v>2154.1999999999998</v>
      </c>
    </row>
    <row r="62" spans="1:10">
      <c r="A62" s="8"/>
      <c r="B62" s="8"/>
      <c r="C62" s="11"/>
      <c r="D62" s="11"/>
      <c r="E62" s="11"/>
      <c r="F62" s="11"/>
      <c r="G62" s="12" t="s">
        <v>9</v>
      </c>
      <c r="H62" s="11">
        <v>37</v>
      </c>
      <c r="I62" s="13">
        <v>107.4</v>
      </c>
      <c r="J62" s="13">
        <v>107.4</v>
      </c>
    </row>
    <row r="63" spans="1:10" ht="36.75" customHeight="1">
      <c r="A63" s="11">
        <v>1</v>
      </c>
      <c r="B63" s="11">
        <v>3</v>
      </c>
      <c r="C63" s="11">
        <v>4</v>
      </c>
      <c r="D63" s="11">
        <v>2</v>
      </c>
      <c r="E63" s="11">
        <v>1</v>
      </c>
      <c r="F63" s="11">
        <v>4</v>
      </c>
      <c r="G63" s="12" t="s">
        <v>165</v>
      </c>
      <c r="H63" s="11">
        <v>38</v>
      </c>
      <c r="I63" s="13">
        <v>971.9</v>
      </c>
      <c r="J63" s="13">
        <v>528.1</v>
      </c>
    </row>
    <row r="64" spans="1:10" ht="15" customHeight="1">
      <c r="A64" s="11">
        <v>1</v>
      </c>
      <c r="B64" s="11">
        <v>3</v>
      </c>
      <c r="C64" s="11">
        <v>4</v>
      </c>
      <c r="D64" s="11">
        <v>2</v>
      </c>
      <c r="E64" s="11">
        <v>1</v>
      </c>
      <c r="F64" s="11">
        <v>5</v>
      </c>
      <c r="G64" s="12" t="s">
        <v>166</v>
      </c>
      <c r="H64" s="11">
        <v>39</v>
      </c>
      <c r="I64" s="13"/>
      <c r="J64" s="13"/>
    </row>
    <row r="65" spans="1:10">
      <c r="A65" s="8">
        <v>1</v>
      </c>
      <c r="B65" s="8">
        <v>4</v>
      </c>
      <c r="C65" s="8"/>
      <c r="D65" s="8"/>
      <c r="E65" s="8"/>
      <c r="F65" s="8"/>
      <c r="G65" s="9" t="s">
        <v>167</v>
      </c>
      <c r="H65" s="8">
        <v>40</v>
      </c>
      <c r="I65" s="10">
        <f>I66+I78+I86+I87</f>
        <v>5341.0999999999995</v>
      </c>
      <c r="J65" s="10">
        <f>J66+J78+J86+J87</f>
        <v>5572.9</v>
      </c>
    </row>
    <row r="66" spans="1:10">
      <c r="A66" s="8">
        <v>1</v>
      </c>
      <c r="B66" s="8">
        <v>4</v>
      </c>
      <c r="C66" s="8">
        <v>1</v>
      </c>
      <c r="D66" s="8"/>
      <c r="E66" s="8"/>
      <c r="F66" s="8"/>
      <c r="G66" s="9" t="s">
        <v>168</v>
      </c>
      <c r="H66" s="8">
        <v>41</v>
      </c>
      <c r="I66" s="10">
        <f>I67+I71+I72+I73+I77</f>
        <v>497</v>
      </c>
      <c r="J66" s="10">
        <f>J67+J71+J72+J73+J77</f>
        <v>545.5</v>
      </c>
    </row>
    <row r="67" spans="1:10">
      <c r="A67" s="11">
        <v>1</v>
      </c>
      <c r="B67" s="11">
        <v>4</v>
      </c>
      <c r="C67" s="11">
        <v>1</v>
      </c>
      <c r="D67" s="11">
        <v>1</v>
      </c>
      <c r="E67" s="11"/>
      <c r="F67" s="11"/>
      <c r="G67" s="12" t="s">
        <v>169</v>
      </c>
      <c r="H67" s="11">
        <v>42</v>
      </c>
      <c r="I67" s="14">
        <f>I68+I69+I70</f>
        <v>0</v>
      </c>
      <c r="J67" s="14">
        <f>J68+J69+J70</f>
        <v>4.0999999999999996</v>
      </c>
    </row>
    <row r="68" spans="1:10">
      <c r="A68" s="11">
        <v>1</v>
      </c>
      <c r="B68" s="11">
        <v>4</v>
      </c>
      <c r="C68" s="11">
        <v>1</v>
      </c>
      <c r="D68" s="11">
        <v>1</v>
      </c>
      <c r="E68" s="11">
        <v>1</v>
      </c>
      <c r="F68" s="11"/>
      <c r="G68" s="12" t="s">
        <v>126</v>
      </c>
      <c r="H68" s="11">
        <v>43</v>
      </c>
      <c r="I68" s="13"/>
      <c r="J68" s="13">
        <v>4.0999999999999996</v>
      </c>
    </row>
    <row r="69" spans="1:10" ht="22.5">
      <c r="A69" s="11">
        <v>1</v>
      </c>
      <c r="B69" s="11">
        <v>4</v>
      </c>
      <c r="C69" s="11">
        <v>1</v>
      </c>
      <c r="D69" s="11">
        <v>1</v>
      </c>
      <c r="E69" s="11">
        <v>2</v>
      </c>
      <c r="F69" s="11"/>
      <c r="G69" s="12" t="s">
        <v>170</v>
      </c>
      <c r="H69" s="11">
        <v>44</v>
      </c>
      <c r="I69" s="13"/>
      <c r="J69" s="13"/>
    </row>
    <row r="70" spans="1:10" ht="22.5">
      <c r="A70" s="11">
        <v>1</v>
      </c>
      <c r="B70" s="11">
        <v>4</v>
      </c>
      <c r="C70" s="11">
        <v>1</v>
      </c>
      <c r="D70" s="11">
        <v>1</v>
      </c>
      <c r="E70" s="11">
        <v>3</v>
      </c>
      <c r="F70" s="11"/>
      <c r="G70" s="12" t="s">
        <v>171</v>
      </c>
      <c r="H70" s="11">
        <v>45</v>
      </c>
      <c r="I70" s="13"/>
      <c r="J70" s="13"/>
    </row>
    <row r="71" spans="1:10">
      <c r="A71" s="11">
        <v>1</v>
      </c>
      <c r="B71" s="11">
        <v>4</v>
      </c>
      <c r="C71" s="11">
        <v>1</v>
      </c>
      <c r="D71" s="11">
        <v>2</v>
      </c>
      <c r="E71" s="11"/>
      <c r="F71" s="11"/>
      <c r="G71" s="12" t="s">
        <v>172</v>
      </c>
      <c r="H71" s="11">
        <v>46</v>
      </c>
      <c r="I71" s="13"/>
      <c r="J71" s="13"/>
    </row>
    <row r="72" spans="1:10">
      <c r="A72" s="11">
        <v>1</v>
      </c>
      <c r="B72" s="11">
        <v>4</v>
      </c>
      <c r="C72" s="11">
        <v>1</v>
      </c>
      <c r="D72" s="11">
        <v>4</v>
      </c>
      <c r="E72" s="11"/>
      <c r="F72" s="11"/>
      <c r="G72" s="12" t="s">
        <v>173</v>
      </c>
      <c r="H72" s="11">
        <v>47</v>
      </c>
      <c r="I72" s="13">
        <v>220</v>
      </c>
      <c r="J72" s="13">
        <v>243.8</v>
      </c>
    </row>
    <row r="73" spans="1:10" ht="21.75" customHeight="1">
      <c r="A73" s="11">
        <v>1</v>
      </c>
      <c r="B73" s="11">
        <v>4</v>
      </c>
      <c r="C73" s="11">
        <v>1</v>
      </c>
      <c r="D73" s="11">
        <v>5</v>
      </c>
      <c r="E73" s="11"/>
      <c r="F73" s="11"/>
      <c r="G73" s="12" t="s">
        <v>174</v>
      </c>
      <c r="H73" s="11">
        <v>48</v>
      </c>
      <c r="I73" s="14">
        <f>I74+I75+I76</f>
        <v>277</v>
      </c>
      <c r="J73" s="14">
        <f>J74+J75+J76</f>
        <v>297.60000000000002</v>
      </c>
    </row>
    <row r="74" spans="1:10" ht="17.25" customHeight="1">
      <c r="A74" s="11">
        <v>1</v>
      </c>
      <c r="B74" s="11">
        <v>4</v>
      </c>
      <c r="C74" s="11">
        <v>1</v>
      </c>
      <c r="D74" s="11">
        <v>5</v>
      </c>
      <c r="E74" s="11">
        <v>1</v>
      </c>
      <c r="F74" s="11">
        <v>1</v>
      </c>
      <c r="G74" s="12" t="s">
        <v>175</v>
      </c>
      <c r="H74" s="11">
        <v>49</v>
      </c>
      <c r="I74" s="13">
        <v>17</v>
      </c>
      <c r="J74" s="13">
        <v>17.899999999999999</v>
      </c>
    </row>
    <row r="75" spans="1:10" ht="15" customHeight="1">
      <c r="A75" s="11">
        <v>1</v>
      </c>
      <c r="B75" s="11">
        <v>4</v>
      </c>
      <c r="C75" s="11">
        <v>1</v>
      </c>
      <c r="D75" s="11">
        <v>5</v>
      </c>
      <c r="E75" s="11">
        <v>1</v>
      </c>
      <c r="F75" s="11">
        <v>2</v>
      </c>
      <c r="G75" s="12" t="s">
        <v>3</v>
      </c>
      <c r="H75" s="11">
        <v>50</v>
      </c>
      <c r="I75" s="13">
        <v>140</v>
      </c>
      <c r="J75" s="13">
        <v>157.5</v>
      </c>
    </row>
    <row r="76" spans="1:10">
      <c r="A76" s="11">
        <v>1</v>
      </c>
      <c r="B76" s="11">
        <v>4</v>
      </c>
      <c r="C76" s="11">
        <v>1</v>
      </c>
      <c r="D76" s="11">
        <v>5</v>
      </c>
      <c r="E76" s="11">
        <v>1</v>
      </c>
      <c r="F76" s="11">
        <v>3</v>
      </c>
      <c r="G76" s="12" t="s">
        <v>85</v>
      </c>
      <c r="H76" s="11">
        <v>51</v>
      </c>
      <c r="I76" s="13">
        <v>120</v>
      </c>
      <c r="J76" s="13">
        <v>122.2</v>
      </c>
    </row>
    <row r="77" spans="1:10" ht="22.5">
      <c r="A77" s="11">
        <v>1</v>
      </c>
      <c r="B77" s="11">
        <v>4</v>
      </c>
      <c r="C77" s="11">
        <v>1</v>
      </c>
      <c r="D77" s="11">
        <v>6</v>
      </c>
      <c r="E77" s="11"/>
      <c r="F77" s="11"/>
      <c r="G77" s="12" t="s">
        <v>127</v>
      </c>
      <c r="H77" s="11">
        <v>52</v>
      </c>
      <c r="I77" s="13"/>
      <c r="J77" s="13"/>
    </row>
    <row r="78" spans="1:10" ht="21">
      <c r="A78" s="8">
        <v>1</v>
      </c>
      <c r="B78" s="8">
        <v>4</v>
      </c>
      <c r="C78" s="8">
        <v>2</v>
      </c>
      <c r="D78" s="8"/>
      <c r="E78" s="8"/>
      <c r="F78" s="8"/>
      <c r="G78" s="9" t="s">
        <v>176</v>
      </c>
      <c r="H78" s="8">
        <v>53</v>
      </c>
      <c r="I78" s="10">
        <f>I79+I80+I81+I82+I85</f>
        <v>4810.8999999999996</v>
      </c>
      <c r="J78" s="10">
        <f>J79+J80+J81+J82+J85</f>
        <v>4662</v>
      </c>
    </row>
    <row r="79" spans="1:10" ht="22.5">
      <c r="A79" s="11">
        <v>1</v>
      </c>
      <c r="B79" s="11">
        <v>4</v>
      </c>
      <c r="C79" s="11">
        <v>2</v>
      </c>
      <c r="D79" s="11">
        <v>1</v>
      </c>
      <c r="E79" s="11">
        <v>1</v>
      </c>
      <c r="F79" s="11">
        <v>1</v>
      </c>
      <c r="G79" s="12" t="s">
        <v>177</v>
      </c>
      <c r="H79" s="11">
        <v>54</v>
      </c>
      <c r="I79" s="13">
        <v>1005.3</v>
      </c>
      <c r="J79" s="13">
        <v>927.5</v>
      </c>
    </row>
    <row r="80" spans="1:10" ht="22.5">
      <c r="A80" s="11">
        <v>1</v>
      </c>
      <c r="B80" s="11">
        <v>4</v>
      </c>
      <c r="C80" s="11">
        <v>2</v>
      </c>
      <c r="D80" s="11">
        <v>1</v>
      </c>
      <c r="E80" s="11">
        <v>2</v>
      </c>
      <c r="F80" s="11">
        <v>1</v>
      </c>
      <c r="G80" s="12" t="s">
        <v>178</v>
      </c>
      <c r="H80" s="11">
        <v>55</v>
      </c>
      <c r="I80" s="13">
        <v>126.7</v>
      </c>
      <c r="J80" s="13">
        <v>115.7</v>
      </c>
    </row>
    <row r="81" spans="1:10" ht="22.5">
      <c r="A81" s="11">
        <v>1</v>
      </c>
      <c r="B81" s="11">
        <v>4</v>
      </c>
      <c r="C81" s="11">
        <v>2</v>
      </c>
      <c r="D81" s="11">
        <v>1</v>
      </c>
      <c r="E81" s="11">
        <v>4</v>
      </c>
      <c r="F81" s="11">
        <v>1</v>
      </c>
      <c r="G81" s="12" t="s">
        <v>128</v>
      </c>
      <c r="H81" s="11">
        <v>56</v>
      </c>
      <c r="I81" s="13">
        <v>1793.9</v>
      </c>
      <c r="J81" s="13">
        <v>1752.6</v>
      </c>
    </row>
    <row r="82" spans="1:10">
      <c r="A82" s="11">
        <v>1</v>
      </c>
      <c r="B82" s="11">
        <v>4</v>
      </c>
      <c r="C82" s="11">
        <v>2</v>
      </c>
      <c r="D82" s="11">
        <v>1</v>
      </c>
      <c r="E82" s="11">
        <v>6</v>
      </c>
      <c r="F82" s="11"/>
      <c r="G82" s="12" t="s">
        <v>179</v>
      </c>
      <c r="H82" s="11">
        <v>57</v>
      </c>
      <c r="I82" s="14">
        <f>I83+I84</f>
        <v>1885</v>
      </c>
      <c r="J82" s="14">
        <f>J83+J84</f>
        <v>1866.2</v>
      </c>
    </row>
    <row r="83" spans="1:10">
      <c r="A83" s="11">
        <v>1</v>
      </c>
      <c r="B83" s="11">
        <v>4</v>
      </c>
      <c r="C83" s="11">
        <v>2</v>
      </c>
      <c r="D83" s="11">
        <v>1</v>
      </c>
      <c r="E83" s="11">
        <v>6</v>
      </c>
      <c r="F83" s="11">
        <v>1</v>
      </c>
      <c r="G83" s="12" t="s">
        <v>180</v>
      </c>
      <c r="H83" s="11">
        <v>58</v>
      </c>
      <c r="I83" s="13">
        <v>110</v>
      </c>
      <c r="J83" s="13">
        <v>106.8</v>
      </c>
    </row>
    <row r="84" spans="1:10" ht="15" customHeight="1">
      <c r="A84" s="11">
        <v>1</v>
      </c>
      <c r="B84" s="11">
        <v>4</v>
      </c>
      <c r="C84" s="11">
        <v>2</v>
      </c>
      <c r="D84" s="11">
        <v>1</v>
      </c>
      <c r="E84" s="11">
        <v>6</v>
      </c>
      <c r="F84" s="11">
        <v>2</v>
      </c>
      <c r="G84" s="12" t="s">
        <v>181</v>
      </c>
      <c r="H84" s="11">
        <v>59</v>
      </c>
      <c r="I84" s="13">
        <v>1775</v>
      </c>
      <c r="J84" s="13">
        <v>1759.4</v>
      </c>
    </row>
    <row r="85" spans="1:10" ht="17.25" customHeight="1">
      <c r="A85" s="11">
        <v>1</v>
      </c>
      <c r="B85" s="11">
        <v>4</v>
      </c>
      <c r="C85" s="11">
        <v>2</v>
      </c>
      <c r="D85" s="11">
        <v>1</v>
      </c>
      <c r="E85" s="11">
        <v>7</v>
      </c>
      <c r="F85" s="11"/>
      <c r="G85" s="12" t="s">
        <v>129</v>
      </c>
      <c r="H85" s="11">
        <v>60</v>
      </c>
      <c r="I85" s="13"/>
      <c r="J85" s="13"/>
    </row>
    <row r="86" spans="1:10" ht="23.25" customHeight="1">
      <c r="A86" s="8">
        <v>1</v>
      </c>
      <c r="B86" s="8">
        <v>4</v>
      </c>
      <c r="C86" s="8">
        <v>3</v>
      </c>
      <c r="D86" s="8"/>
      <c r="E86" s="8"/>
      <c r="F86" s="8"/>
      <c r="G86" s="9" t="s">
        <v>182</v>
      </c>
      <c r="H86" s="8">
        <v>61</v>
      </c>
      <c r="I86" s="15">
        <v>30</v>
      </c>
      <c r="J86" s="15">
        <v>64</v>
      </c>
    </row>
    <row r="87" spans="1:10" ht="18" customHeight="1">
      <c r="A87" s="8">
        <v>1</v>
      </c>
      <c r="B87" s="8">
        <v>4</v>
      </c>
      <c r="C87" s="8">
        <v>4</v>
      </c>
      <c r="D87" s="8"/>
      <c r="E87" s="8"/>
      <c r="F87" s="8"/>
      <c r="G87" s="9" t="s">
        <v>183</v>
      </c>
      <c r="H87" s="8">
        <v>62</v>
      </c>
      <c r="I87" s="15">
        <v>3.2</v>
      </c>
      <c r="J87" s="15">
        <v>301.39999999999998</v>
      </c>
    </row>
    <row r="88" spans="1:10" ht="21">
      <c r="A88" s="8">
        <v>4</v>
      </c>
      <c r="B88" s="8">
        <v>1</v>
      </c>
      <c r="C88" s="8"/>
      <c r="D88" s="8"/>
      <c r="E88" s="8"/>
      <c r="F88" s="8"/>
      <c r="G88" s="9" t="s">
        <v>184</v>
      </c>
      <c r="H88" s="8">
        <v>63</v>
      </c>
      <c r="I88" s="10">
        <f>I89+I104+I109+I112</f>
        <v>75</v>
      </c>
      <c r="J88" s="10">
        <f>J89+J104+J109+J112</f>
        <v>58</v>
      </c>
    </row>
    <row r="89" spans="1:10" ht="24" customHeight="1">
      <c r="A89" s="8">
        <v>4</v>
      </c>
      <c r="B89" s="8">
        <v>1</v>
      </c>
      <c r="C89" s="8">
        <v>1</v>
      </c>
      <c r="D89" s="8"/>
      <c r="E89" s="8"/>
      <c r="F89" s="8"/>
      <c r="G89" s="9" t="s">
        <v>185</v>
      </c>
      <c r="H89" s="8">
        <v>64</v>
      </c>
      <c r="I89" s="10">
        <f>I90+I91+I95+I99+I103</f>
        <v>75</v>
      </c>
      <c r="J89" s="10">
        <f>J90+J91+J95+J99+J103</f>
        <v>58</v>
      </c>
    </row>
    <row r="90" spans="1:10">
      <c r="A90" s="11">
        <v>4</v>
      </c>
      <c r="B90" s="11">
        <v>1</v>
      </c>
      <c r="C90" s="11">
        <v>1</v>
      </c>
      <c r="D90" s="11">
        <v>1</v>
      </c>
      <c r="E90" s="11"/>
      <c r="F90" s="11"/>
      <c r="G90" s="12" t="s">
        <v>186</v>
      </c>
      <c r="H90" s="11">
        <v>65</v>
      </c>
      <c r="I90" s="13">
        <v>40</v>
      </c>
      <c r="J90" s="13">
        <v>35</v>
      </c>
    </row>
    <row r="91" spans="1:10" ht="22.5">
      <c r="A91" s="11">
        <v>4</v>
      </c>
      <c r="B91" s="11">
        <v>1</v>
      </c>
      <c r="C91" s="11">
        <v>1</v>
      </c>
      <c r="D91" s="11">
        <v>2</v>
      </c>
      <c r="E91" s="11"/>
      <c r="F91" s="11"/>
      <c r="G91" s="12" t="s">
        <v>187</v>
      </c>
      <c r="H91" s="11">
        <v>66</v>
      </c>
      <c r="I91" s="14">
        <f>I92+I93+I94</f>
        <v>35</v>
      </c>
      <c r="J91" s="14">
        <f>J92+J93+J94</f>
        <v>22.4</v>
      </c>
    </row>
    <row r="92" spans="1:10">
      <c r="A92" s="11">
        <v>4</v>
      </c>
      <c r="B92" s="11">
        <v>1</v>
      </c>
      <c r="C92" s="11">
        <v>1</v>
      </c>
      <c r="D92" s="11">
        <v>2</v>
      </c>
      <c r="E92" s="11">
        <v>1</v>
      </c>
      <c r="F92" s="11">
        <v>1</v>
      </c>
      <c r="G92" s="12" t="s">
        <v>188</v>
      </c>
      <c r="H92" s="11">
        <v>67</v>
      </c>
      <c r="I92" s="13"/>
      <c r="J92" s="13">
        <v>22.4</v>
      </c>
    </row>
    <row r="93" spans="1:10" ht="18.75" customHeight="1">
      <c r="A93" s="11">
        <v>4</v>
      </c>
      <c r="B93" s="11">
        <v>1</v>
      </c>
      <c r="C93" s="11">
        <v>1</v>
      </c>
      <c r="D93" s="11">
        <v>2</v>
      </c>
      <c r="E93" s="11">
        <v>1</v>
      </c>
      <c r="F93" s="11">
        <v>2</v>
      </c>
      <c r="G93" s="12" t="s">
        <v>189</v>
      </c>
      <c r="H93" s="11">
        <v>68</v>
      </c>
      <c r="I93" s="13">
        <v>35</v>
      </c>
      <c r="J93" s="13"/>
    </row>
    <row r="94" spans="1:10" ht="22.5">
      <c r="A94" s="11">
        <v>4</v>
      </c>
      <c r="B94" s="11">
        <v>1</v>
      </c>
      <c r="C94" s="11">
        <v>1</v>
      </c>
      <c r="D94" s="11">
        <v>2</v>
      </c>
      <c r="E94" s="11">
        <v>1</v>
      </c>
      <c r="F94" s="11">
        <v>3</v>
      </c>
      <c r="G94" s="12" t="s">
        <v>190</v>
      </c>
      <c r="H94" s="11">
        <v>69</v>
      </c>
      <c r="I94" s="13"/>
      <c r="J94" s="13"/>
    </row>
    <row r="95" spans="1:10" ht="22.5">
      <c r="A95" s="11">
        <v>4</v>
      </c>
      <c r="B95" s="11">
        <v>1</v>
      </c>
      <c r="C95" s="11">
        <v>1</v>
      </c>
      <c r="D95" s="11">
        <v>3</v>
      </c>
      <c r="E95" s="11"/>
      <c r="F95" s="11"/>
      <c r="G95" s="12" t="s">
        <v>191</v>
      </c>
      <c r="H95" s="11">
        <v>70</v>
      </c>
      <c r="I95" s="14">
        <f>I96+I97+I98</f>
        <v>0</v>
      </c>
      <c r="J95" s="14">
        <f>J96+J97+J98</f>
        <v>0.1</v>
      </c>
    </row>
    <row r="96" spans="1:10" ht="16.5" customHeight="1">
      <c r="A96" s="11">
        <v>4</v>
      </c>
      <c r="B96" s="11">
        <v>1</v>
      </c>
      <c r="C96" s="11">
        <v>1</v>
      </c>
      <c r="D96" s="11">
        <v>3</v>
      </c>
      <c r="E96" s="11">
        <v>1</v>
      </c>
      <c r="F96" s="11">
        <v>1</v>
      </c>
      <c r="G96" s="12" t="s">
        <v>192</v>
      </c>
      <c r="H96" s="11">
        <v>71</v>
      </c>
      <c r="I96" s="13"/>
      <c r="J96" s="13"/>
    </row>
    <row r="97" spans="1:10" ht="16.5" customHeight="1">
      <c r="A97" s="11">
        <v>4</v>
      </c>
      <c r="B97" s="11">
        <v>1</v>
      </c>
      <c r="C97" s="11">
        <v>1</v>
      </c>
      <c r="D97" s="11">
        <v>3</v>
      </c>
      <c r="E97" s="11">
        <v>1</v>
      </c>
      <c r="F97" s="11">
        <v>2</v>
      </c>
      <c r="G97" s="12" t="s">
        <v>193</v>
      </c>
      <c r="H97" s="11">
        <v>72</v>
      </c>
      <c r="I97" s="13"/>
      <c r="J97" s="13">
        <v>0.1</v>
      </c>
    </row>
    <row r="98" spans="1:10" ht="15.75" customHeight="1">
      <c r="A98" s="11">
        <v>4</v>
      </c>
      <c r="B98" s="11">
        <v>1</v>
      </c>
      <c r="C98" s="11">
        <v>1</v>
      </c>
      <c r="D98" s="11">
        <v>3</v>
      </c>
      <c r="E98" s="11">
        <v>1</v>
      </c>
      <c r="F98" s="11">
        <v>3</v>
      </c>
      <c r="G98" s="12" t="s">
        <v>194</v>
      </c>
      <c r="H98" s="11">
        <v>73</v>
      </c>
      <c r="I98" s="13"/>
      <c r="J98" s="13"/>
    </row>
    <row r="99" spans="1:10" ht="22.5">
      <c r="A99" s="11">
        <v>4</v>
      </c>
      <c r="B99" s="11">
        <v>1</v>
      </c>
      <c r="C99" s="11">
        <v>1</v>
      </c>
      <c r="D99" s="11">
        <v>4</v>
      </c>
      <c r="E99" s="11"/>
      <c r="F99" s="11"/>
      <c r="G99" s="12" t="s">
        <v>195</v>
      </c>
      <c r="H99" s="11">
        <v>74</v>
      </c>
      <c r="I99" s="14">
        <f>I100+I101+I102</f>
        <v>0</v>
      </c>
      <c r="J99" s="14">
        <f>J100+J101+J102</f>
        <v>0</v>
      </c>
    </row>
    <row r="100" spans="1:10">
      <c r="A100" s="11">
        <v>4</v>
      </c>
      <c r="B100" s="11">
        <v>1</v>
      </c>
      <c r="C100" s="11">
        <v>1</v>
      </c>
      <c r="D100" s="11">
        <v>4</v>
      </c>
      <c r="E100" s="11">
        <v>1</v>
      </c>
      <c r="F100" s="11">
        <v>1</v>
      </c>
      <c r="G100" s="12" t="s">
        <v>196</v>
      </c>
      <c r="H100" s="11">
        <v>75</v>
      </c>
      <c r="I100" s="13"/>
      <c r="J100" s="13"/>
    </row>
    <row r="101" spans="1:10" ht="22.5">
      <c r="A101" s="11">
        <v>4</v>
      </c>
      <c r="B101" s="11">
        <v>1</v>
      </c>
      <c r="C101" s="11">
        <v>1</v>
      </c>
      <c r="D101" s="11">
        <v>4</v>
      </c>
      <c r="E101" s="11">
        <v>1</v>
      </c>
      <c r="F101" s="11">
        <v>2</v>
      </c>
      <c r="G101" s="12" t="s">
        <v>197</v>
      </c>
      <c r="H101" s="11">
        <v>76</v>
      </c>
      <c r="I101" s="13"/>
      <c r="J101" s="13"/>
    </row>
    <row r="102" spans="1:10">
      <c r="A102" s="11">
        <v>4</v>
      </c>
      <c r="B102" s="11">
        <v>1</v>
      </c>
      <c r="C102" s="11">
        <v>1</v>
      </c>
      <c r="D102" s="11">
        <v>4</v>
      </c>
      <c r="E102" s="11">
        <v>1</v>
      </c>
      <c r="F102" s="11">
        <v>3</v>
      </c>
      <c r="G102" s="12" t="s">
        <v>198</v>
      </c>
      <c r="H102" s="11">
        <v>77</v>
      </c>
      <c r="I102" s="13"/>
      <c r="J102" s="13"/>
    </row>
    <row r="103" spans="1:10" ht="22.5">
      <c r="A103" s="11">
        <v>4</v>
      </c>
      <c r="B103" s="11">
        <v>1</v>
      </c>
      <c r="C103" s="11">
        <v>1</v>
      </c>
      <c r="D103" s="11">
        <v>5</v>
      </c>
      <c r="E103" s="11"/>
      <c r="F103" s="11"/>
      <c r="G103" s="12" t="s">
        <v>130</v>
      </c>
      <c r="H103" s="11">
        <v>78</v>
      </c>
      <c r="I103" s="13"/>
      <c r="J103" s="13">
        <v>0.5</v>
      </c>
    </row>
    <row r="104" spans="1:10" ht="21">
      <c r="A104" s="8">
        <v>4</v>
      </c>
      <c r="B104" s="8">
        <v>1</v>
      </c>
      <c r="C104" s="8">
        <v>2</v>
      </c>
      <c r="D104" s="8"/>
      <c r="E104" s="8"/>
      <c r="F104" s="8"/>
      <c r="G104" s="9" t="s">
        <v>199</v>
      </c>
      <c r="H104" s="8">
        <v>79</v>
      </c>
      <c r="I104" s="10">
        <f>I105+I106+I107+I108</f>
        <v>0</v>
      </c>
      <c r="J104" s="10">
        <f>J105+J106+J107+J108</f>
        <v>0</v>
      </c>
    </row>
    <row r="105" spans="1:10" ht="22.5">
      <c r="A105" s="11">
        <v>4</v>
      </c>
      <c r="B105" s="11">
        <v>1</v>
      </c>
      <c r="C105" s="11">
        <v>2</v>
      </c>
      <c r="D105" s="11">
        <v>1</v>
      </c>
      <c r="E105" s="11">
        <v>1</v>
      </c>
      <c r="F105" s="11">
        <v>2</v>
      </c>
      <c r="G105" s="12" t="s">
        <v>200</v>
      </c>
      <c r="H105" s="11">
        <v>80</v>
      </c>
      <c r="I105" s="13"/>
      <c r="J105" s="13"/>
    </row>
    <row r="106" spans="1:10">
      <c r="A106" s="11">
        <v>4</v>
      </c>
      <c r="B106" s="11">
        <v>1</v>
      </c>
      <c r="C106" s="11">
        <v>2</v>
      </c>
      <c r="D106" s="11">
        <v>1</v>
      </c>
      <c r="E106" s="11">
        <v>1</v>
      </c>
      <c r="F106" s="11">
        <v>3</v>
      </c>
      <c r="G106" s="12" t="s">
        <v>201</v>
      </c>
      <c r="H106" s="11">
        <v>81</v>
      </c>
      <c r="I106" s="13"/>
      <c r="J106" s="13"/>
    </row>
    <row r="107" spans="1:10" ht="18" customHeight="1">
      <c r="A107" s="11">
        <v>4</v>
      </c>
      <c r="B107" s="11">
        <v>1</v>
      </c>
      <c r="C107" s="11">
        <v>2</v>
      </c>
      <c r="D107" s="11">
        <v>1</v>
      </c>
      <c r="E107" s="11">
        <v>1</v>
      </c>
      <c r="F107" s="11">
        <v>4</v>
      </c>
      <c r="G107" s="12" t="s">
        <v>202</v>
      </c>
      <c r="H107" s="11">
        <v>82</v>
      </c>
      <c r="I107" s="13"/>
      <c r="J107" s="13"/>
    </row>
    <row r="108" spans="1:10" ht="17.25" customHeight="1">
      <c r="A108" s="11">
        <v>4</v>
      </c>
      <c r="B108" s="11">
        <v>1</v>
      </c>
      <c r="C108" s="11">
        <v>2</v>
      </c>
      <c r="D108" s="11">
        <v>1</v>
      </c>
      <c r="E108" s="11">
        <v>1</v>
      </c>
      <c r="F108" s="11">
        <v>5</v>
      </c>
      <c r="G108" s="12" t="s">
        <v>203</v>
      </c>
      <c r="H108" s="11">
        <v>83</v>
      </c>
      <c r="I108" s="13"/>
      <c r="J108" s="13"/>
    </row>
    <row r="109" spans="1:10" ht="15" customHeight="1">
      <c r="A109" s="8">
        <v>4</v>
      </c>
      <c r="B109" s="8">
        <v>1</v>
      </c>
      <c r="C109" s="8">
        <v>3</v>
      </c>
      <c r="D109" s="8"/>
      <c r="E109" s="8"/>
      <c r="F109" s="8"/>
      <c r="G109" s="9" t="s">
        <v>204</v>
      </c>
      <c r="H109" s="8">
        <v>84</v>
      </c>
      <c r="I109" s="10">
        <f>I110+I111</f>
        <v>0</v>
      </c>
      <c r="J109" s="10">
        <f>J110+J111</f>
        <v>0</v>
      </c>
    </row>
    <row r="110" spans="1:10" ht="22.5">
      <c r="A110" s="11">
        <v>4</v>
      </c>
      <c r="B110" s="11">
        <v>1</v>
      </c>
      <c r="C110" s="11">
        <v>3</v>
      </c>
      <c r="D110" s="11">
        <v>1</v>
      </c>
      <c r="E110" s="11"/>
      <c r="F110" s="11"/>
      <c r="G110" s="12" t="s">
        <v>205</v>
      </c>
      <c r="H110" s="11">
        <v>85</v>
      </c>
      <c r="I110" s="13"/>
      <c r="J110" s="13"/>
    </row>
    <row r="111" spans="1:10">
      <c r="A111" s="11">
        <v>4</v>
      </c>
      <c r="B111" s="11">
        <v>1</v>
      </c>
      <c r="C111" s="11">
        <v>3</v>
      </c>
      <c r="D111" s="11">
        <v>2</v>
      </c>
      <c r="E111" s="11"/>
      <c r="F111" s="11"/>
      <c r="G111" s="12" t="s">
        <v>206</v>
      </c>
      <c r="H111" s="11">
        <v>86</v>
      </c>
      <c r="I111" s="13"/>
      <c r="J111" s="13"/>
    </row>
    <row r="112" spans="1:10" ht="21">
      <c r="A112" s="8">
        <v>4</v>
      </c>
      <c r="B112" s="8">
        <v>1</v>
      </c>
      <c r="C112" s="8">
        <v>4</v>
      </c>
      <c r="D112" s="8"/>
      <c r="E112" s="8"/>
      <c r="F112" s="8"/>
      <c r="G112" s="9" t="s">
        <v>207</v>
      </c>
      <c r="H112" s="8">
        <v>87</v>
      </c>
      <c r="I112" s="15"/>
      <c r="J112" s="15"/>
    </row>
    <row r="113" spans="1:10" ht="19.5" customHeight="1">
      <c r="A113" s="11"/>
      <c r="B113" s="11"/>
      <c r="C113" s="11"/>
      <c r="D113" s="11"/>
      <c r="E113" s="11"/>
      <c r="F113" s="11"/>
      <c r="G113" s="9" t="s">
        <v>208</v>
      </c>
      <c r="H113" s="8">
        <v>88</v>
      </c>
      <c r="I113" s="10">
        <f>I26+I39+I65+I88</f>
        <v>51304.299999999996</v>
      </c>
      <c r="J113" s="10">
        <f>J26+J39+J65+J88</f>
        <v>51116.9</v>
      </c>
    </row>
    <row r="114" spans="1:10" ht="25.5" customHeight="1">
      <c r="A114" s="11"/>
      <c r="B114" s="11"/>
      <c r="C114" s="11"/>
      <c r="D114" s="11"/>
      <c r="E114" s="11"/>
      <c r="F114" s="11"/>
      <c r="G114" s="9" t="s">
        <v>209</v>
      </c>
      <c r="H114" s="8">
        <v>89</v>
      </c>
      <c r="I114" s="10">
        <f>I115+I120</f>
        <v>882</v>
      </c>
      <c r="J114" s="10">
        <f>J115+J120</f>
        <v>881.9</v>
      </c>
    </row>
    <row r="115" spans="1:10" ht="30" customHeight="1">
      <c r="A115" s="8">
        <v>4</v>
      </c>
      <c r="B115" s="8">
        <v>2</v>
      </c>
      <c r="C115" s="8"/>
      <c r="D115" s="8"/>
      <c r="E115" s="8"/>
      <c r="F115" s="8"/>
      <c r="G115" s="9" t="s">
        <v>210</v>
      </c>
      <c r="H115" s="8">
        <v>90</v>
      </c>
      <c r="I115" s="10">
        <f>I116+I119</f>
        <v>0</v>
      </c>
      <c r="J115" s="10">
        <f>J116+J119</f>
        <v>0</v>
      </c>
    </row>
    <row r="116" spans="1:10" ht="31.5">
      <c r="A116" s="8">
        <v>4</v>
      </c>
      <c r="B116" s="8">
        <v>2</v>
      </c>
      <c r="C116" s="8">
        <v>1</v>
      </c>
      <c r="D116" s="8"/>
      <c r="E116" s="8"/>
      <c r="F116" s="8"/>
      <c r="G116" s="9" t="s">
        <v>211</v>
      </c>
      <c r="H116" s="8">
        <v>91</v>
      </c>
      <c r="I116" s="10">
        <f>I117+I118</f>
        <v>0</v>
      </c>
      <c r="J116" s="10">
        <f>J117+J118</f>
        <v>0</v>
      </c>
    </row>
    <row r="117" spans="1:10" ht="17.25" customHeight="1">
      <c r="A117" s="11">
        <v>4</v>
      </c>
      <c r="B117" s="11">
        <v>2</v>
      </c>
      <c r="C117" s="11">
        <v>1</v>
      </c>
      <c r="D117" s="11">
        <v>5</v>
      </c>
      <c r="E117" s="11">
        <v>1</v>
      </c>
      <c r="F117" s="11"/>
      <c r="G117" s="12" t="s">
        <v>131</v>
      </c>
      <c r="H117" s="11">
        <v>92</v>
      </c>
      <c r="I117" s="13"/>
      <c r="J117" s="13"/>
    </row>
    <row r="118" spans="1:10">
      <c r="A118" s="11">
        <v>4</v>
      </c>
      <c r="B118" s="11">
        <v>2</v>
      </c>
      <c r="C118" s="11">
        <v>1</v>
      </c>
      <c r="D118" s="11">
        <v>7</v>
      </c>
      <c r="E118" s="11">
        <v>1</v>
      </c>
      <c r="F118" s="11"/>
      <c r="G118" s="12" t="s">
        <v>212</v>
      </c>
      <c r="H118" s="11">
        <v>93</v>
      </c>
      <c r="I118" s="13"/>
      <c r="J118" s="13"/>
    </row>
    <row r="119" spans="1:10" ht="21.75" customHeight="1">
      <c r="A119" s="8">
        <v>4</v>
      </c>
      <c r="B119" s="8">
        <v>2</v>
      </c>
      <c r="C119" s="8">
        <v>2</v>
      </c>
      <c r="D119" s="8"/>
      <c r="E119" s="8"/>
      <c r="F119" s="8"/>
      <c r="G119" s="9" t="s">
        <v>213</v>
      </c>
      <c r="H119" s="8">
        <v>94</v>
      </c>
      <c r="I119" s="15"/>
      <c r="J119" s="15"/>
    </row>
    <row r="120" spans="1:10" ht="27" customHeight="1">
      <c r="A120" s="8">
        <v>4</v>
      </c>
      <c r="B120" s="8">
        <v>3</v>
      </c>
      <c r="C120" s="11"/>
      <c r="D120" s="11"/>
      <c r="E120" s="11"/>
      <c r="F120" s="11"/>
      <c r="G120" s="9" t="s">
        <v>214</v>
      </c>
      <c r="H120" s="8">
        <v>95</v>
      </c>
      <c r="I120" s="10">
        <f>I121+I125</f>
        <v>882</v>
      </c>
      <c r="J120" s="10">
        <f>J121+J125</f>
        <v>881.9</v>
      </c>
    </row>
    <row r="121" spans="1:10" ht="27" customHeight="1">
      <c r="A121" s="8">
        <v>4</v>
      </c>
      <c r="B121" s="8">
        <v>3</v>
      </c>
      <c r="C121" s="8">
        <v>1</v>
      </c>
      <c r="D121" s="8"/>
      <c r="E121" s="8"/>
      <c r="F121" s="8"/>
      <c r="G121" s="9" t="s">
        <v>215</v>
      </c>
      <c r="H121" s="8">
        <v>96</v>
      </c>
      <c r="I121" s="10">
        <f>I122</f>
        <v>882</v>
      </c>
      <c r="J121" s="10">
        <f>J122</f>
        <v>881.9</v>
      </c>
    </row>
    <row r="122" spans="1:10" ht="15" customHeight="1">
      <c r="A122" s="11">
        <v>4</v>
      </c>
      <c r="B122" s="11">
        <v>3</v>
      </c>
      <c r="C122" s="11">
        <v>1</v>
      </c>
      <c r="D122" s="11">
        <v>4</v>
      </c>
      <c r="E122" s="11">
        <v>1</v>
      </c>
      <c r="F122" s="11"/>
      <c r="G122" s="12" t="s">
        <v>216</v>
      </c>
      <c r="H122" s="11">
        <v>97</v>
      </c>
      <c r="I122" s="16">
        <f>I123+I124</f>
        <v>882</v>
      </c>
      <c r="J122" s="14">
        <f>J123+J124</f>
        <v>881.9</v>
      </c>
    </row>
    <row r="123" spans="1:10">
      <c r="A123" s="11">
        <v>4</v>
      </c>
      <c r="B123" s="11">
        <v>3</v>
      </c>
      <c r="C123" s="11">
        <v>1</v>
      </c>
      <c r="D123" s="11">
        <v>4</v>
      </c>
      <c r="E123" s="11">
        <v>1</v>
      </c>
      <c r="F123" s="11">
        <v>1</v>
      </c>
      <c r="G123" s="12" t="s">
        <v>217</v>
      </c>
      <c r="H123" s="11">
        <v>98</v>
      </c>
      <c r="I123" s="13"/>
      <c r="J123" s="13"/>
    </row>
    <row r="124" spans="1:10">
      <c r="A124" s="11">
        <v>4</v>
      </c>
      <c r="B124" s="11">
        <v>3</v>
      </c>
      <c r="C124" s="11">
        <v>1</v>
      </c>
      <c r="D124" s="11">
        <v>4</v>
      </c>
      <c r="E124" s="11">
        <v>1</v>
      </c>
      <c r="F124" s="11">
        <v>2</v>
      </c>
      <c r="G124" s="12" t="s">
        <v>218</v>
      </c>
      <c r="H124" s="11">
        <v>99</v>
      </c>
      <c r="I124" s="13">
        <v>882</v>
      </c>
      <c r="J124" s="13">
        <v>881.9</v>
      </c>
    </row>
    <row r="125" spans="1:10" ht="31.5">
      <c r="A125" s="8">
        <v>4</v>
      </c>
      <c r="B125" s="8">
        <v>3</v>
      </c>
      <c r="C125" s="8">
        <v>2</v>
      </c>
      <c r="D125" s="8"/>
      <c r="E125" s="8"/>
      <c r="F125" s="8"/>
      <c r="G125" s="9" t="s">
        <v>219</v>
      </c>
      <c r="H125" s="8">
        <v>100</v>
      </c>
      <c r="I125" s="10">
        <f>I126</f>
        <v>0</v>
      </c>
      <c r="J125" s="10">
        <f>J126</f>
        <v>0</v>
      </c>
    </row>
    <row r="126" spans="1:10">
      <c r="A126" s="11">
        <v>4</v>
      </c>
      <c r="B126" s="11">
        <v>3</v>
      </c>
      <c r="C126" s="11">
        <v>2</v>
      </c>
      <c r="D126" s="11">
        <v>4</v>
      </c>
      <c r="E126" s="11">
        <v>1</v>
      </c>
      <c r="F126" s="11"/>
      <c r="G126" s="12" t="s">
        <v>220</v>
      </c>
      <c r="H126" s="11">
        <v>101</v>
      </c>
      <c r="I126" s="14">
        <f>I127+I128</f>
        <v>0</v>
      </c>
      <c r="J126" s="14">
        <f>J127+J128</f>
        <v>0</v>
      </c>
    </row>
    <row r="127" spans="1:10">
      <c r="A127" s="11">
        <v>4</v>
      </c>
      <c r="B127" s="11">
        <v>3</v>
      </c>
      <c r="C127" s="11">
        <v>2</v>
      </c>
      <c r="D127" s="11">
        <v>4</v>
      </c>
      <c r="E127" s="11">
        <v>1</v>
      </c>
      <c r="F127" s="11">
        <v>1</v>
      </c>
      <c r="G127" s="12" t="s">
        <v>217</v>
      </c>
      <c r="H127" s="11">
        <v>102</v>
      </c>
      <c r="I127" s="13"/>
      <c r="J127" s="13"/>
    </row>
    <row r="128" spans="1:10">
      <c r="A128" s="11">
        <v>4</v>
      </c>
      <c r="B128" s="11">
        <v>3</v>
      </c>
      <c r="C128" s="11">
        <v>2</v>
      </c>
      <c r="D128" s="11">
        <v>4</v>
      </c>
      <c r="E128" s="11">
        <v>1</v>
      </c>
      <c r="F128" s="11">
        <v>2</v>
      </c>
      <c r="G128" s="12" t="s">
        <v>218</v>
      </c>
      <c r="H128" s="11">
        <v>103</v>
      </c>
      <c r="I128" s="13"/>
      <c r="J128" s="13"/>
    </row>
    <row r="129" spans="1:10">
      <c r="A129" s="8"/>
      <c r="B129" s="8"/>
      <c r="C129" s="8"/>
      <c r="D129" s="8"/>
      <c r="E129" s="8"/>
      <c r="F129" s="8"/>
      <c r="G129" s="9" t="s">
        <v>132</v>
      </c>
      <c r="H129" s="8">
        <v>104</v>
      </c>
      <c r="I129" s="15">
        <v>930</v>
      </c>
      <c r="J129" s="15">
        <v>930</v>
      </c>
    </row>
    <row r="130" spans="1:10" ht="31.5">
      <c r="A130" s="11"/>
      <c r="B130" s="11"/>
      <c r="C130" s="11"/>
      <c r="D130" s="11"/>
      <c r="E130" s="11"/>
      <c r="F130" s="11"/>
      <c r="G130" s="9" t="s">
        <v>133</v>
      </c>
      <c r="H130" s="8">
        <v>105</v>
      </c>
      <c r="I130" s="15">
        <v>450.8</v>
      </c>
      <c r="J130" s="15">
        <v>450.8</v>
      </c>
    </row>
    <row r="131" spans="1:10">
      <c r="A131" s="11"/>
      <c r="B131" s="11"/>
      <c r="C131" s="11"/>
      <c r="D131" s="11"/>
      <c r="E131" s="11"/>
      <c r="F131" s="11"/>
      <c r="G131" s="9" t="s">
        <v>221</v>
      </c>
      <c r="H131" s="8">
        <v>106</v>
      </c>
      <c r="I131" s="14">
        <f>I113+I114+I129</f>
        <v>53116.299999999996</v>
      </c>
      <c r="J131" s="14">
        <f>J113+J114+J129</f>
        <v>52928.800000000003</v>
      </c>
    </row>
  </sheetData>
  <sheetProtection password="CEF7" sheet="1" selectLockedCells="1"/>
  <mergeCells count="20">
    <mergeCell ref="G15:I15"/>
    <mergeCell ref="G16:I16"/>
    <mergeCell ref="A25:F25"/>
    <mergeCell ref="G17:I17"/>
    <mergeCell ref="H19:J19"/>
    <mergeCell ref="A22:F24"/>
    <mergeCell ref="G22:G24"/>
    <mergeCell ref="H22:H24"/>
    <mergeCell ref="I22:I24"/>
    <mergeCell ref="J22:J24"/>
    <mergeCell ref="B9:K9"/>
    <mergeCell ref="B10:K10"/>
    <mergeCell ref="G11:I11"/>
    <mergeCell ref="G12:I12"/>
    <mergeCell ref="G14:I14"/>
    <mergeCell ref="H1:K1"/>
    <mergeCell ref="H2:K2"/>
    <mergeCell ref="H4:J4"/>
    <mergeCell ref="D6:J6"/>
    <mergeCell ref="D7:J7"/>
  </mergeCells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workbookViewId="0">
      <selection activeCell="S10" sqref="S9:S10"/>
    </sheetView>
  </sheetViews>
  <sheetFormatPr defaultRowHeight="12.75"/>
  <cols>
    <col min="1" max="1" width="3.28515625" style="184" customWidth="1"/>
    <col min="2" max="2" width="32" customWidth="1"/>
    <col min="3" max="3" width="9.28515625" customWidth="1"/>
    <col min="4" max="5" width="9.140625" customWidth="1"/>
    <col min="6" max="6" width="7.5703125" customWidth="1"/>
    <col min="7" max="7" width="9.140625" customWidth="1"/>
    <col min="8" max="8" width="7.7109375" customWidth="1"/>
    <col min="9" max="9" width="8.140625" customWidth="1"/>
    <col min="10" max="10" width="6.7109375" customWidth="1"/>
    <col min="11" max="11" width="8.42578125" customWidth="1"/>
    <col min="12" max="12" width="8.140625" customWidth="1"/>
    <col min="13" max="13" width="8.85546875" customWidth="1"/>
    <col min="14" max="14" width="7.7109375" customWidth="1"/>
    <col min="15" max="15" width="8.5703125" customWidth="1"/>
    <col min="16" max="16" width="7.7109375" customWidth="1"/>
  </cols>
  <sheetData>
    <row r="1" spans="1:17">
      <c r="B1" s="202"/>
      <c r="D1" s="202"/>
      <c r="F1" s="202"/>
      <c r="N1" s="671" t="s">
        <v>793</v>
      </c>
      <c r="O1" s="624"/>
      <c r="P1" s="624"/>
    </row>
    <row r="2" spans="1:17">
      <c r="B2" s="202"/>
      <c r="D2" s="202"/>
      <c r="F2" s="202"/>
    </row>
    <row r="3" spans="1:17">
      <c r="A3" s="625" t="s">
        <v>615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</row>
    <row r="4" spans="1:17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</row>
    <row r="5" spans="1:17">
      <c r="B5" s="203"/>
      <c r="O5" s="203"/>
      <c r="P5" s="204" t="s">
        <v>554</v>
      </c>
    </row>
    <row r="6" spans="1:17" ht="12.75" customHeight="1">
      <c r="A6" s="205"/>
      <c r="B6" s="626" t="s">
        <v>555</v>
      </c>
      <c r="C6" s="629" t="s">
        <v>556</v>
      </c>
      <c r="D6" s="622" t="s">
        <v>557</v>
      </c>
      <c r="E6" s="623"/>
      <c r="F6" s="632"/>
      <c r="G6" s="629" t="s">
        <v>558</v>
      </c>
      <c r="H6" s="622" t="s">
        <v>557</v>
      </c>
      <c r="I6" s="623"/>
      <c r="J6" s="632"/>
      <c r="K6" s="629" t="s">
        <v>594</v>
      </c>
      <c r="L6" s="622" t="s">
        <v>557</v>
      </c>
      <c r="M6" s="623"/>
      <c r="N6" s="632"/>
      <c r="O6" s="633" t="s">
        <v>442</v>
      </c>
      <c r="P6" s="634"/>
    </row>
    <row r="7" spans="1:17" ht="12.75" customHeight="1">
      <c r="A7" s="206" t="s">
        <v>559</v>
      </c>
      <c r="B7" s="627"/>
      <c r="C7" s="630"/>
      <c r="D7" s="622" t="s">
        <v>560</v>
      </c>
      <c r="E7" s="623"/>
      <c r="F7" s="612" t="s">
        <v>561</v>
      </c>
      <c r="G7" s="630"/>
      <c r="H7" s="622" t="s">
        <v>560</v>
      </c>
      <c r="I7" s="623"/>
      <c r="J7" s="612" t="s">
        <v>561</v>
      </c>
      <c r="K7" s="630"/>
      <c r="L7" s="622" t="s">
        <v>560</v>
      </c>
      <c r="M7" s="623"/>
      <c r="N7" s="612" t="s">
        <v>561</v>
      </c>
      <c r="O7" s="635" t="s">
        <v>595</v>
      </c>
      <c r="P7" s="635" t="s">
        <v>563</v>
      </c>
    </row>
    <row r="8" spans="1:17" ht="12" customHeight="1">
      <c r="A8" s="207" t="s">
        <v>443</v>
      </c>
      <c r="B8" s="627"/>
      <c r="C8" s="630"/>
      <c r="D8" s="616" t="s">
        <v>37</v>
      </c>
      <c r="E8" s="619" t="s">
        <v>564</v>
      </c>
      <c r="F8" s="613"/>
      <c r="G8" s="630"/>
      <c r="H8" s="616" t="s">
        <v>37</v>
      </c>
      <c r="I8" s="619" t="s">
        <v>564</v>
      </c>
      <c r="J8" s="613"/>
      <c r="K8" s="630"/>
      <c r="L8" s="616" t="s">
        <v>37</v>
      </c>
      <c r="M8" s="619" t="s">
        <v>564</v>
      </c>
      <c r="N8" s="613"/>
      <c r="O8" s="636"/>
      <c r="P8" s="636"/>
    </row>
    <row r="9" spans="1:17" ht="12" customHeight="1">
      <c r="A9" s="206"/>
      <c r="B9" s="627"/>
      <c r="C9" s="630"/>
      <c r="D9" s="617"/>
      <c r="E9" s="620"/>
      <c r="F9" s="613"/>
      <c r="G9" s="630"/>
      <c r="H9" s="617"/>
      <c r="I9" s="620"/>
      <c r="J9" s="613"/>
      <c r="K9" s="630"/>
      <c r="L9" s="617"/>
      <c r="M9" s="620"/>
      <c r="N9" s="614"/>
      <c r="O9" s="636"/>
      <c r="P9" s="636"/>
      <c r="Q9" s="208"/>
    </row>
    <row r="10" spans="1:17" ht="12" customHeight="1">
      <c r="A10" s="209"/>
      <c r="B10" s="628"/>
      <c r="C10" s="631"/>
      <c r="D10" s="618"/>
      <c r="E10" s="621"/>
      <c r="F10" s="615"/>
      <c r="G10" s="631"/>
      <c r="H10" s="618"/>
      <c r="I10" s="621"/>
      <c r="J10" s="615"/>
      <c r="K10" s="631"/>
      <c r="L10" s="618"/>
      <c r="M10" s="621"/>
      <c r="N10" s="615"/>
      <c r="O10" s="637"/>
      <c r="P10" s="637"/>
      <c r="Q10" s="208"/>
    </row>
    <row r="11" spans="1:17" s="243" customFormat="1" ht="12" customHeight="1">
      <c r="A11" s="236">
        <v>1</v>
      </c>
      <c r="B11" s="237">
        <v>2</v>
      </c>
      <c r="C11" s="238">
        <v>3</v>
      </c>
      <c r="D11" s="238">
        <v>4</v>
      </c>
      <c r="E11" s="238">
        <v>5</v>
      </c>
      <c r="F11" s="239">
        <v>6</v>
      </c>
      <c r="G11" s="239">
        <v>7</v>
      </c>
      <c r="H11" s="238">
        <v>8</v>
      </c>
      <c r="I11" s="238">
        <v>9</v>
      </c>
      <c r="J11" s="239">
        <v>10</v>
      </c>
      <c r="K11" s="240">
        <v>11</v>
      </c>
      <c r="L11" s="240">
        <v>12</v>
      </c>
      <c r="M11" s="240">
        <v>13</v>
      </c>
      <c r="N11" s="240">
        <v>14</v>
      </c>
      <c r="O11" s="241">
        <v>15</v>
      </c>
      <c r="P11" s="236">
        <v>16</v>
      </c>
      <c r="Q11" s="242"/>
    </row>
    <row r="12" spans="1:17" s="243" customFormat="1" ht="33" customHeight="1">
      <c r="A12" s="650" t="s">
        <v>596</v>
      </c>
      <c r="B12" s="650"/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650"/>
      <c r="P12" s="650"/>
      <c r="Q12" s="242"/>
    </row>
    <row r="13" spans="1:17" ht="12.75" customHeight="1">
      <c r="A13" s="244" t="s">
        <v>444</v>
      </c>
      <c r="B13" s="222" t="s">
        <v>565</v>
      </c>
      <c r="C13" s="222">
        <f t="shared" ref="C13:C50" si="0">SUM(D13+F13)</f>
        <v>1460.5</v>
      </c>
      <c r="D13" s="245">
        <v>1453.9</v>
      </c>
      <c r="E13" s="245">
        <v>964.1</v>
      </c>
      <c r="F13" s="245">
        <v>6.6</v>
      </c>
      <c r="G13" s="222">
        <f t="shared" ref="G13:G49" si="1">SUM(H13+J13)</f>
        <v>1460.5</v>
      </c>
      <c r="H13" s="245">
        <v>1453.9</v>
      </c>
      <c r="I13" s="245">
        <v>964.1</v>
      </c>
      <c r="J13" s="245">
        <v>6.6</v>
      </c>
      <c r="K13" s="222">
        <f t="shared" ref="K13:K50" si="2">SUM(L13+N13)</f>
        <v>1460.3999999999999</v>
      </c>
      <c r="L13" s="245">
        <v>1453.8</v>
      </c>
      <c r="M13" s="245">
        <v>964.1</v>
      </c>
      <c r="N13" s="245">
        <v>6.6</v>
      </c>
      <c r="O13" s="222">
        <f t="shared" ref="O13:O49" si="3">(K13/C13*100)</f>
        <v>99.99315302978431</v>
      </c>
      <c r="P13" s="222">
        <f t="shared" ref="P13:P50" si="4">(K13/G13*100)</f>
        <v>99.99315302978431</v>
      </c>
    </row>
    <row r="14" spans="1:17" s="223" customFormat="1" ht="12.75" customHeight="1">
      <c r="A14" s="244" t="s">
        <v>446</v>
      </c>
      <c r="B14" s="222" t="s">
        <v>447</v>
      </c>
      <c r="C14" s="222">
        <f>SUM(D14+F14)</f>
        <v>1772.3</v>
      </c>
      <c r="D14" s="245">
        <v>1738.3</v>
      </c>
      <c r="E14" s="245">
        <v>1130.5999999999999</v>
      </c>
      <c r="F14" s="245">
        <v>34</v>
      </c>
      <c r="G14" s="222">
        <f>SUM(H14+J14)</f>
        <v>1772.3</v>
      </c>
      <c r="H14" s="245">
        <v>1738.3</v>
      </c>
      <c r="I14" s="245">
        <v>1130.5999999999999</v>
      </c>
      <c r="J14" s="245">
        <v>34</v>
      </c>
      <c r="K14" s="222">
        <f>SUM(L14+N14)</f>
        <v>1766.8</v>
      </c>
      <c r="L14" s="245">
        <v>1733.1</v>
      </c>
      <c r="M14" s="245">
        <v>1130.2</v>
      </c>
      <c r="N14" s="245">
        <v>33.700000000000003</v>
      </c>
      <c r="O14" s="222">
        <f t="shared" si="3"/>
        <v>99.689668791965246</v>
      </c>
      <c r="P14" s="222">
        <f>(K14/G14*100)</f>
        <v>99.689668791965246</v>
      </c>
    </row>
    <row r="15" spans="1:17" ht="12.75" customHeight="1">
      <c r="A15" s="244" t="s">
        <v>448</v>
      </c>
      <c r="B15" s="222" t="s">
        <v>449</v>
      </c>
      <c r="C15" s="222">
        <f t="shared" si="0"/>
        <v>1132.5</v>
      </c>
      <c r="D15" s="245">
        <v>1118.5</v>
      </c>
      <c r="E15" s="245">
        <v>664.7</v>
      </c>
      <c r="F15" s="245">
        <v>14</v>
      </c>
      <c r="G15" s="222">
        <f t="shared" si="1"/>
        <v>1132.5</v>
      </c>
      <c r="H15" s="245">
        <v>1118.5</v>
      </c>
      <c r="I15" s="245">
        <v>664.7</v>
      </c>
      <c r="J15" s="245">
        <v>14</v>
      </c>
      <c r="K15" s="222">
        <f t="shared" si="2"/>
        <v>1131.9000000000001</v>
      </c>
      <c r="L15" s="245">
        <v>1118.2</v>
      </c>
      <c r="M15" s="245">
        <v>664.7</v>
      </c>
      <c r="N15" s="245">
        <v>13.7</v>
      </c>
      <c r="O15" s="222">
        <f t="shared" si="3"/>
        <v>99.947019867549685</v>
      </c>
      <c r="P15" s="222">
        <f t="shared" si="4"/>
        <v>99.947019867549685</v>
      </c>
    </row>
    <row r="16" spans="1:17" s="223" customFormat="1" ht="12.75" customHeight="1">
      <c r="A16" s="244" t="s">
        <v>450</v>
      </c>
      <c r="B16" s="222" t="s">
        <v>451</v>
      </c>
      <c r="C16" s="222">
        <f>SUM(D16+F16)</f>
        <v>640.79999999999995</v>
      </c>
      <c r="D16" s="222">
        <v>633.29999999999995</v>
      </c>
      <c r="E16" s="222">
        <v>392.1</v>
      </c>
      <c r="F16" s="222">
        <v>7.5</v>
      </c>
      <c r="G16" s="222">
        <f>SUM(H16+J16)</f>
        <v>640.79999999999995</v>
      </c>
      <c r="H16" s="222">
        <v>633.29999999999995</v>
      </c>
      <c r="I16" s="222">
        <v>392.1</v>
      </c>
      <c r="J16" s="222">
        <v>7.5</v>
      </c>
      <c r="K16" s="222">
        <f>SUM(L16+N16)</f>
        <v>639.9</v>
      </c>
      <c r="L16" s="222">
        <v>632.4</v>
      </c>
      <c r="M16" s="222">
        <v>392</v>
      </c>
      <c r="N16" s="222">
        <v>7.5</v>
      </c>
      <c r="O16" s="222">
        <f t="shared" si="3"/>
        <v>99.859550561797761</v>
      </c>
      <c r="P16" s="222">
        <f>(K16/G16*100)</f>
        <v>99.859550561797761</v>
      </c>
    </row>
    <row r="17" spans="1:16" ht="12.75" customHeight="1">
      <c r="A17" s="244" t="s">
        <v>452</v>
      </c>
      <c r="B17" s="246" t="s">
        <v>597</v>
      </c>
      <c r="C17" s="222">
        <f t="shared" si="0"/>
        <v>1330.4</v>
      </c>
      <c r="D17" s="245">
        <v>1324</v>
      </c>
      <c r="E17" s="245">
        <v>874.5</v>
      </c>
      <c r="F17" s="245">
        <v>6.4</v>
      </c>
      <c r="G17" s="222">
        <f t="shared" si="1"/>
        <v>1330.4</v>
      </c>
      <c r="H17" s="245">
        <v>1324</v>
      </c>
      <c r="I17" s="245">
        <v>874.5</v>
      </c>
      <c r="J17" s="245">
        <v>6.4</v>
      </c>
      <c r="K17" s="222">
        <f t="shared" si="2"/>
        <v>1329.7</v>
      </c>
      <c r="L17" s="245">
        <v>1323.3</v>
      </c>
      <c r="M17" s="245">
        <v>874.4</v>
      </c>
      <c r="N17" s="245">
        <v>6.4</v>
      </c>
      <c r="O17" s="222">
        <f t="shared" si="3"/>
        <v>99.947384245339748</v>
      </c>
      <c r="P17" s="222">
        <f t="shared" si="4"/>
        <v>99.947384245339748</v>
      </c>
    </row>
    <row r="18" spans="1:16" s="223" customFormat="1" ht="12.75" customHeight="1">
      <c r="A18" s="244" t="s">
        <v>454</v>
      </c>
      <c r="B18" s="222" t="s">
        <v>567</v>
      </c>
      <c r="C18" s="222">
        <f t="shared" si="0"/>
        <v>1901.4</v>
      </c>
      <c r="D18" s="245">
        <v>1886.4</v>
      </c>
      <c r="E18" s="245">
        <v>1225.8</v>
      </c>
      <c r="F18" s="245">
        <v>15</v>
      </c>
      <c r="G18" s="222">
        <f t="shared" si="1"/>
        <v>1901.4</v>
      </c>
      <c r="H18" s="245">
        <v>1886.4</v>
      </c>
      <c r="I18" s="245">
        <v>1225.8</v>
      </c>
      <c r="J18" s="245">
        <v>15</v>
      </c>
      <c r="K18" s="222">
        <f>SUM(L18+N18)</f>
        <v>1898.5</v>
      </c>
      <c r="L18" s="245">
        <v>1883.5</v>
      </c>
      <c r="M18" s="245">
        <v>1224.3</v>
      </c>
      <c r="N18" s="245">
        <v>15</v>
      </c>
      <c r="O18" s="222">
        <f t="shared" si="3"/>
        <v>99.847480803618382</v>
      </c>
      <c r="P18" s="222">
        <f t="shared" si="4"/>
        <v>99.847480803618382</v>
      </c>
    </row>
    <row r="19" spans="1:16" s="223" customFormat="1" ht="12.75" customHeight="1">
      <c r="A19" s="244" t="s">
        <v>456</v>
      </c>
      <c r="B19" s="222" t="s">
        <v>457</v>
      </c>
      <c r="C19" s="222">
        <f t="shared" si="0"/>
        <v>305.3</v>
      </c>
      <c r="D19" s="245">
        <v>305.3</v>
      </c>
      <c r="E19" s="245">
        <v>198.1</v>
      </c>
      <c r="F19" s="245"/>
      <c r="G19" s="222">
        <f t="shared" si="1"/>
        <v>305.3</v>
      </c>
      <c r="H19" s="245">
        <v>305.3</v>
      </c>
      <c r="I19" s="245">
        <v>198.1</v>
      </c>
      <c r="J19" s="245"/>
      <c r="K19" s="222">
        <f t="shared" si="2"/>
        <v>304.39999999999998</v>
      </c>
      <c r="L19" s="245">
        <v>304.39999999999998</v>
      </c>
      <c r="M19" s="245">
        <v>198.1</v>
      </c>
      <c r="N19" s="245"/>
      <c r="O19" s="222">
        <f t="shared" si="3"/>
        <v>99.705207992138867</v>
      </c>
      <c r="P19" s="222">
        <f t="shared" si="4"/>
        <v>99.705207992138867</v>
      </c>
    </row>
    <row r="20" spans="1:16" s="223" customFormat="1" ht="12.75" customHeight="1">
      <c r="A20" s="244" t="s">
        <v>458</v>
      </c>
      <c r="B20" s="222" t="s">
        <v>459</v>
      </c>
      <c r="C20" s="222">
        <f t="shared" si="0"/>
        <v>410.90000000000003</v>
      </c>
      <c r="D20" s="222">
        <v>407.8</v>
      </c>
      <c r="E20" s="222">
        <v>273.2</v>
      </c>
      <c r="F20" s="222">
        <v>3.1</v>
      </c>
      <c r="G20" s="222">
        <f t="shared" si="1"/>
        <v>410.90000000000003</v>
      </c>
      <c r="H20" s="222">
        <v>407.8</v>
      </c>
      <c r="I20" s="222">
        <v>273.2</v>
      </c>
      <c r="J20" s="222">
        <v>3.1</v>
      </c>
      <c r="K20" s="222">
        <f t="shared" si="2"/>
        <v>407.1</v>
      </c>
      <c r="L20" s="222">
        <v>404</v>
      </c>
      <c r="M20" s="222">
        <v>273.10000000000002</v>
      </c>
      <c r="N20" s="222">
        <v>3.1</v>
      </c>
      <c r="O20" s="222">
        <f t="shared" si="3"/>
        <v>99.075200778778296</v>
      </c>
      <c r="P20" s="222">
        <f t="shared" si="4"/>
        <v>99.075200778778296</v>
      </c>
    </row>
    <row r="21" spans="1:16" s="223" customFormat="1" ht="12.75" customHeight="1">
      <c r="A21" s="244" t="s">
        <v>460</v>
      </c>
      <c r="B21" s="222" t="s">
        <v>461</v>
      </c>
      <c r="C21" s="222">
        <f t="shared" si="0"/>
        <v>655.5</v>
      </c>
      <c r="D21" s="245">
        <v>627.4</v>
      </c>
      <c r="E21" s="245">
        <v>410.9</v>
      </c>
      <c r="F21" s="245">
        <v>28.1</v>
      </c>
      <c r="G21" s="222">
        <f t="shared" si="1"/>
        <v>655.5</v>
      </c>
      <c r="H21" s="245">
        <v>627.4</v>
      </c>
      <c r="I21" s="245">
        <v>410.9</v>
      </c>
      <c r="J21" s="245">
        <v>28.1</v>
      </c>
      <c r="K21" s="222">
        <f t="shared" si="2"/>
        <v>651.70000000000005</v>
      </c>
      <c r="L21" s="245">
        <v>623.6</v>
      </c>
      <c r="M21" s="245">
        <v>410.6</v>
      </c>
      <c r="N21" s="245">
        <v>28.1</v>
      </c>
      <c r="O21" s="222">
        <f t="shared" si="3"/>
        <v>99.420289855072468</v>
      </c>
      <c r="P21" s="222">
        <f t="shared" si="4"/>
        <v>99.420289855072468</v>
      </c>
    </row>
    <row r="22" spans="1:16" s="223" customFormat="1" ht="12.75" customHeight="1">
      <c r="A22" s="244" t="s">
        <v>462</v>
      </c>
      <c r="B22" s="222" t="s">
        <v>568</v>
      </c>
      <c r="C22" s="222">
        <f t="shared" si="0"/>
        <v>304.8</v>
      </c>
      <c r="D22" s="245">
        <v>304.8</v>
      </c>
      <c r="E22" s="245">
        <v>194.8</v>
      </c>
      <c r="F22" s="245"/>
      <c r="G22" s="222">
        <f t="shared" si="1"/>
        <v>304.8</v>
      </c>
      <c r="H22" s="245">
        <v>304.8</v>
      </c>
      <c r="I22" s="245">
        <v>194.8</v>
      </c>
      <c r="J22" s="245"/>
      <c r="K22" s="222">
        <f t="shared" si="2"/>
        <v>300.3</v>
      </c>
      <c r="L22" s="245">
        <v>300.3</v>
      </c>
      <c r="M22" s="245">
        <v>194</v>
      </c>
      <c r="N22" s="245"/>
      <c r="O22" s="222">
        <f t="shared" si="3"/>
        <v>98.523622047244103</v>
      </c>
      <c r="P22" s="222">
        <f t="shared" si="4"/>
        <v>98.523622047244103</v>
      </c>
    </row>
    <row r="23" spans="1:16" ht="12.75" customHeight="1">
      <c r="A23" s="244" t="s">
        <v>464</v>
      </c>
      <c r="B23" s="222" t="s">
        <v>465</v>
      </c>
      <c r="C23" s="222">
        <f t="shared" si="0"/>
        <v>592.30000000000007</v>
      </c>
      <c r="D23" s="245">
        <v>572.70000000000005</v>
      </c>
      <c r="E23" s="245">
        <v>380.1</v>
      </c>
      <c r="F23" s="245">
        <v>19.600000000000001</v>
      </c>
      <c r="G23" s="222">
        <f t="shared" si="1"/>
        <v>592.30000000000007</v>
      </c>
      <c r="H23" s="245">
        <v>572.70000000000005</v>
      </c>
      <c r="I23" s="245">
        <v>380.1</v>
      </c>
      <c r="J23" s="245">
        <v>19.600000000000001</v>
      </c>
      <c r="K23" s="222">
        <f t="shared" si="2"/>
        <v>590.70000000000005</v>
      </c>
      <c r="L23" s="222">
        <v>571.1</v>
      </c>
      <c r="M23" s="222">
        <v>380.1</v>
      </c>
      <c r="N23" s="222">
        <v>19.600000000000001</v>
      </c>
      <c r="O23" s="222">
        <f t="shared" si="3"/>
        <v>99.729866621644433</v>
      </c>
      <c r="P23" s="222">
        <f t="shared" si="4"/>
        <v>99.729866621644433</v>
      </c>
    </row>
    <row r="24" spans="1:16" ht="12.75" customHeight="1">
      <c r="A24" s="244" t="s">
        <v>466</v>
      </c>
      <c r="B24" s="222" t="s">
        <v>467</v>
      </c>
      <c r="C24" s="222">
        <f t="shared" si="0"/>
        <v>723.6</v>
      </c>
      <c r="D24" s="222">
        <v>690.7</v>
      </c>
      <c r="E24" s="222">
        <v>410.8</v>
      </c>
      <c r="F24" s="222">
        <v>32.9</v>
      </c>
      <c r="G24" s="222">
        <f t="shared" si="1"/>
        <v>723.6</v>
      </c>
      <c r="H24" s="222">
        <v>690.7</v>
      </c>
      <c r="I24" s="222">
        <v>410.8</v>
      </c>
      <c r="J24" s="222">
        <v>32.9</v>
      </c>
      <c r="K24" s="222">
        <f t="shared" si="2"/>
        <v>720.4</v>
      </c>
      <c r="L24" s="222">
        <v>687.5</v>
      </c>
      <c r="M24" s="222">
        <v>410.8</v>
      </c>
      <c r="N24" s="222">
        <v>32.9</v>
      </c>
      <c r="O24" s="222">
        <f t="shared" si="3"/>
        <v>99.557766721945811</v>
      </c>
      <c r="P24" s="222">
        <f t="shared" si="4"/>
        <v>99.557766721945811</v>
      </c>
    </row>
    <row r="25" spans="1:16" ht="12.75" customHeight="1">
      <c r="A25" s="244" t="s">
        <v>468</v>
      </c>
      <c r="B25" s="222" t="s">
        <v>469</v>
      </c>
      <c r="C25" s="222">
        <f t="shared" si="0"/>
        <v>542.29999999999995</v>
      </c>
      <c r="D25" s="222">
        <v>532.5</v>
      </c>
      <c r="E25" s="222">
        <v>344.4</v>
      </c>
      <c r="F25" s="222">
        <v>9.8000000000000007</v>
      </c>
      <c r="G25" s="222">
        <f t="shared" si="1"/>
        <v>542.29999999999995</v>
      </c>
      <c r="H25" s="222">
        <v>532.5</v>
      </c>
      <c r="I25" s="222">
        <v>344.4</v>
      </c>
      <c r="J25" s="222">
        <v>9.8000000000000007</v>
      </c>
      <c r="K25" s="222">
        <f t="shared" si="2"/>
        <v>542.29999999999995</v>
      </c>
      <c r="L25" s="222">
        <v>532.5</v>
      </c>
      <c r="M25" s="222">
        <v>344.4</v>
      </c>
      <c r="N25" s="222">
        <v>9.8000000000000007</v>
      </c>
      <c r="O25" s="222">
        <f t="shared" si="3"/>
        <v>100</v>
      </c>
      <c r="P25" s="222">
        <f t="shared" si="4"/>
        <v>100</v>
      </c>
    </row>
    <row r="26" spans="1:16" ht="25.5" customHeight="1">
      <c r="A26" s="247" t="s">
        <v>470</v>
      </c>
      <c r="B26" s="248" t="s">
        <v>569</v>
      </c>
      <c r="C26" s="222">
        <f>SUM(D26+F26)</f>
        <v>648.69999999999993</v>
      </c>
      <c r="D26" s="222">
        <v>637.29999999999995</v>
      </c>
      <c r="E26" s="222">
        <v>392</v>
      </c>
      <c r="F26" s="222">
        <v>11.4</v>
      </c>
      <c r="G26" s="222">
        <f>SUM(H26+J26)</f>
        <v>648.69999999999993</v>
      </c>
      <c r="H26" s="222">
        <v>637.29999999999995</v>
      </c>
      <c r="I26" s="222">
        <v>392</v>
      </c>
      <c r="J26" s="222">
        <v>11.4</v>
      </c>
      <c r="K26" s="222">
        <f>SUM(L26+N26)</f>
        <v>645</v>
      </c>
      <c r="L26" s="222">
        <v>633.6</v>
      </c>
      <c r="M26" s="222">
        <v>391.6</v>
      </c>
      <c r="N26" s="222">
        <v>11.4</v>
      </c>
      <c r="O26" s="222">
        <f t="shared" si="3"/>
        <v>99.429628487744722</v>
      </c>
      <c r="P26" s="222">
        <f>(K26/G26*100)</f>
        <v>99.429628487744722</v>
      </c>
    </row>
    <row r="27" spans="1:16" ht="12.75" customHeight="1">
      <c r="A27" s="247" t="s">
        <v>472</v>
      </c>
      <c r="B27" s="249" t="s">
        <v>570</v>
      </c>
      <c r="C27" s="222">
        <f>SUM(D27+F27)</f>
        <v>356</v>
      </c>
      <c r="D27" s="222">
        <v>353.1</v>
      </c>
      <c r="E27" s="222">
        <v>214.4</v>
      </c>
      <c r="F27" s="222">
        <v>2.9</v>
      </c>
      <c r="G27" s="222">
        <f>SUM(H27+J27)</f>
        <v>356</v>
      </c>
      <c r="H27" s="222">
        <v>353.1</v>
      </c>
      <c r="I27" s="222">
        <v>214.4</v>
      </c>
      <c r="J27" s="222">
        <v>2.9</v>
      </c>
      <c r="K27" s="222">
        <f>SUM(L27+N27)</f>
        <v>354.09999999999997</v>
      </c>
      <c r="L27" s="222">
        <v>351.2</v>
      </c>
      <c r="M27" s="222">
        <v>214.2</v>
      </c>
      <c r="N27" s="222">
        <v>2.9</v>
      </c>
      <c r="O27" s="222">
        <f t="shared" si="3"/>
        <v>99.466292134831448</v>
      </c>
      <c r="P27" s="222">
        <f>(K27/G27*100)</f>
        <v>99.466292134831448</v>
      </c>
    </row>
    <row r="28" spans="1:16" ht="12.75" customHeight="1">
      <c r="A28" s="244" t="s">
        <v>474</v>
      </c>
      <c r="B28" s="222" t="s">
        <v>475</v>
      </c>
      <c r="C28" s="222">
        <f>SUM(D28+F28)</f>
        <v>759.9</v>
      </c>
      <c r="D28" s="222">
        <v>748.4</v>
      </c>
      <c r="E28" s="222">
        <v>435.9</v>
      </c>
      <c r="F28" s="222">
        <v>11.5</v>
      </c>
      <c r="G28" s="222">
        <f>SUM(H28+J28)</f>
        <v>759.9</v>
      </c>
      <c r="H28" s="222">
        <v>748.4</v>
      </c>
      <c r="I28" s="222">
        <v>435.9</v>
      </c>
      <c r="J28" s="222">
        <v>11.5</v>
      </c>
      <c r="K28" s="222">
        <f>SUM(L28+N28)</f>
        <v>753.9</v>
      </c>
      <c r="L28" s="222">
        <v>742.4</v>
      </c>
      <c r="M28" s="222">
        <v>434.8</v>
      </c>
      <c r="N28" s="222">
        <v>11.5</v>
      </c>
      <c r="O28" s="222">
        <f t="shared" si="3"/>
        <v>99.210422424003156</v>
      </c>
      <c r="P28" s="222">
        <f>(K28/G28*100)</f>
        <v>99.210422424003156</v>
      </c>
    </row>
    <row r="29" spans="1:16" ht="12.75" customHeight="1">
      <c r="A29" s="244" t="s">
        <v>476</v>
      </c>
      <c r="B29" s="246" t="s">
        <v>477</v>
      </c>
      <c r="C29" s="222">
        <f>SUM(D29+F29)</f>
        <v>668</v>
      </c>
      <c r="D29" s="222">
        <v>657.3</v>
      </c>
      <c r="E29" s="222">
        <v>356.3</v>
      </c>
      <c r="F29" s="222">
        <v>10.7</v>
      </c>
      <c r="G29" s="222">
        <f>SUM(H29+J29)</f>
        <v>668</v>
      </c>
      <c r="H29" s="222">
        <v>657.3</v>
      </c>
      <c r="I29" s="222">
        <v>356.3</v>
      </c>
      <c r="J29" s="222">
        <v>10.7</v>
      </c>
      <c r="K29" s="222">
        <f>SUM(L29+N29)</f>
        <v>662.4</v>
      </c>
      <c r="L29" s="222">
        <v>651.79999999999995</v>
      </c>
      <c r="M29" s="222">
        <v>354.4</v>
      </c>
      <c r="N29" s="222">
        <v>10.6</v>
      </c>
      <c r="O29" s="222">
        <f t="shared" si="3"/>
        <v>99.161676646706582</v>
      </c>
      <c r="P29" s="222">
        <f>(K29/G29*100)</f>
        <v>99.161676646706582</v>
      </c>
    </row>
    <row r="30" spans="1:16" ht="12.75" customHeight="1">
      <c r="A30" s="244" t="s">
        <v>478</v>
      </c>
      <c r="B30" s="246" t="s">
        <v>479</v>
      </c>
      <c r="C30" s="222">
        <f t="shared" si="0"/>
        <v>267.3</v>
      </c>
      <c r="D30" s="222">
        <v>267.3</v>
      </c>
      <c r="E30" s="222">
        <v>171.5</v>
      </c>
      <c r="F30" s="222"/>
      <c r="G30" s="222">
        <f t="shared" si="1"/>
        <v>267.3</v>
      </c>
      <c r="H30" s="222">
        <v>267.3</v>
      </c>
      <c r="I30" s="222">
        <v>171.5</v>
      </c>
      <c r="J30" s="222"/>
      <c r="K30" s="222">
        <f t="shared" si="2"/>
        <v>262.10000000000002</v>
      </c>
      <c r="L30" s="222">
        <v>262.10000000000002</v>
      </c>
      <c r="M30" s="222">
        <v>171.1</v>
      </c>
      <c r="N30" s="222"/>
      <c r="O30" s="222">
        <f t="shared" si="3"/>
        <v>98.054620276842513</v>
      </c>
      <c r="P30" s="222">
        <f t="shared" si="4"/>
        <v>98.054620276842513</v>
      </c>
    </row>
    <row r="31" spans="1:16" ht="12.75" customHeight="1">
      <c r="A31" s="244" t="s">
        <v>480</v>
      </c>
      <c r="B31" s="222" t="s">
        <v>572</v>
      </c>
      <c r="C31" s="222">
        <f t="shared" si="0"/>
        <v>644.9</v>
      </c>
      <c r="D31" s="222">
        <v>644.9</v>
      </c>
      <c r="E31" s="222">
        <v>397.2</v>
      </c>
      <c r="F31" s="222"/>
      <c r="G31" s="222">
        <f t="shared" si="1"/>
        <v>644.9</v>
      </c>
      <c r="H31" s="222">
        <v>644.9</v>
      </c>
      <c r="I31" s="222">
        <v>397.2</v>
      </c>
      <c r="J31" s="222"/>
      <c r="K31" s="222">
        <f t="shared" si="2"/>
        <v>642.79999999999995</v>
      </c>
      <c r="L31" s="222">
        <v>642.79999999999995</v>
      </c>
      <c r="M31" s="222">
        <v>397.2</v>
      </c>
      <c r="N31" s="222"/>
      <c r="O31" s="222">
        <f t="shared" si="3"/>
        <v>99.674368119088228</v>
      </c>
      <c r="P31" s="222">
        <f t="shared" si="4"/>
        <v>99.674368119088228</v>
      </c>
    </row>
    <row r="32" spans="1:16" ht="12.75" customHeight="1">
      <c r="A32" s="244" t="s">
        <v>482</v>
      </c>
      <c r="B32" s="222" t="s">
        <v>573</v>
      </c>
      <c r="C32" s="222">
        <f t="shared" si="0"/>
        <v>736.4</v>
      </c>
      <c r="D32" s="222">
        <v>728.4</v>
      </c>
      <c r="E32" s="222">
        <v>443.5</v>
      </c>
      <c r="F32" s="222">
        <v>8</v>
      </c>
      <c r="G32" s="222">
        <f t="shared" si="1"/>
        <v>736.4</v>
      </c>
      <c r="H32" s="222">
        <v>728.4</v>
      </c>
      <c r="I32" s="222">
        <v>443.5</v>
      </c>
      <c r="J32" s="222">
        <v>8</v>
      </c>
      <c r="K32" s="222">
        <f t="shared" si="2"/>
        <v>730.5</v>
      </c>
      <c r="L32" s="222">
        <v>722.5</v>
      </c>
      <c r="M32" s="222">
        <v>443.5</v>
      </c>
      <c r="N32" s="222">
        <v>8</v>
      </c>
      <c r="O32" s="222">
        <f t="shared" si="3"/>
        <v>99.198804997284086</v>
      </c>
      <c r="P32" s="222">
        <f t="shared" si="4"/>
        <v>99.198804997284086</v>
      </c>
    </row>
    <row r="33" spans="1:16" ht="12.75" customHeight="1">
      <c r="A33" s="244" t="s">
        <v>484</v>
      </c>
      <c r="B33" s="222" t="s">
        <v>574</v>
      </c>
      <c r="C33" s="222">
        <f t="shared" si="0"/>
        <v>637.09999999999991</v>
      </c>
      <c r="D33" s="222">
        <v>635.29999999999995</v>
      </c>
      <c r="E33" s="222">
        <v>388</v>
      </c>
      <c r="F33" s="222">
        <v>1.8</v>
      </c>
      <c r="G33" s="222">
        <f t="shared" si="1"/>
        <v>637.09999999999991</v>
      </c>
      <c r="H33" s="222">
        <v>635.29999999999995</v>
      </c>
      <c r="I33" s="222">
        <v>388</v>
      </c>
      <c r="J33" s="222">
        <v>1.8</v>
      </c>
      <c r="K33" s="222">
        <f t="shared" si="2"/>
        <v>634.4</v>
      </c>
      <c r="L33" s="222">
        <v>632.6</v>
      </c>
      <c r="M33" s="222">
        <v>388</v>
      </c>
      <c r="N33" s="222">
        <v>1.8</v>
      </c>
      <c r="O33" s="222">
        <f t="shared" si="3"/>
        <v>99.576204677444679</v>
      </c>
      <c r="P33" s="222">
        <f t="shared" si="4"/>
        <v>99.576204677444679</v>
      </c>
    </row>
    <row r="34" spans="1:16" ht="12.75" customHeight="1">
      <c r="A34" s="244" t="s">
        <v>486</v>
      </c>
      <c r="B34" s="222" t="s">
        <v>487</v>
      </c>
      <c r="C34" s="222">
        <f t="shared" si="0"/>
        <v>185.2</v>
      </c>
      <c r="D34" s="222">
        <v>180.5</v>
      </c>
      <c r="E34" s="222">
        <v>114.9</v>
      </c>
      <c r="F34" s="222">
        <v>4.7</v>
      </c>
      <c r="G34" s="222">
        <f t="shared" si="1"/>
        <v>185.2</v>
      </c>
      <c r="H34" s="222">
        <v>180.5</v>
      </c>
      <c r="I34" s="222">
        <v>114.9</v>
      </c>
      <c r="J34" s="222">
        <v>4.7</v>
      </c>
      <c r="K34" s="222">
        <f t="shared" si="2"/>
        <v>185.2</v>
      </c>
      <c r="L34" s="222">
        <v>180.5</v>
      </c>
      <c r="M34" s="222">
        <v>114.9</v>
      </c>
      <c r="N34" s="222">
        <v>4.7</v>
      </c>
      <c r="O34" s="222">
        <f t="shared" si="3"/>
        <v>100</v>
      </c>
      <c r="P34" s="222">
        <f t="shared" si="4"/>
        <v>100</v>
      </c>
    </row>
    <row r="35" spans="1:16" s="223" customFormat="1" ht="12.75" customHeight="1">
      <c r="A35" s="244" t="s">
        <v>488</v>
      </c>
      <c r="B35" s="222" t="s">
        <v>575</v>
      </c>
      <c r="C35" s="222">
        <f t="shared" si="0"/>
        <v>257.10000000000002</v>
      </c>
      <c r="D35" s="222">
        <v>254.1</v>
      </c>
      <c r="E35" s="222">
        <v>154.9</v>
      </c>
      <c r="F35" s="222">
        <v>3</v>
      </c>
      <c r="G35" s="222">
        <f t="shared" si="1"/>
        <v>257.10000000000002</v>
      </c>
      <c r="H35" s="222">
        <v>254.1</v>
      </c>
      <c r="I35" s="222">
        <v>154.9</v>
      </c>
      <c r="J35" s="222">
        <v>3</v>
      </c>
      <c r="K35" s="222">
        <f t="shared" si="2"/>
        <v>255.8</v>
      </c>
      <c r="L35" s="222">
        <v>253</v>
      </c>
      <c r="M35" s="222">
        <v>154.30000000000001</v>
      </c>
      <c r="N35" s="222">
        <v>2.8</v>
      </c>
      <c r="O35" s="222">
        <f t="shared" si="3"/>
        <v>99.494360171139633</v>
      </c>
      <c r="P35" s="222">
        <f t="shared" si="4"/>
        <v>99.494360171139633</v>
      </c>
    </row>
    <row r="36" spans="1:16" s="223" customFormat="1" ht="12.75" customHeight="1">
      <c r="A36" s="244" t="s">
        <v>490</v>
      </c>
      <c r="B36" s="222" t="s">
        <v>576</v>
      </c>
      <c r="C36" s="222">
        <f t="shared" si="0"/>
        <v>405.3</v>
      </c>
      <c r="D36" s="222">
        <v>393.6</v>
      </c>
      <c r="E36" s="222">
        <v>244.9</v>
      </c>
      <c r="F36" s="222">
        <v>11.7</v>
      </c>
      <c r="G36" s="222">
        <f t="shared" si="1"/>
        <v>405.3</v>
      </c>
      <c r="H36" s="222">
        <v>393.6</v>
      </c>
      <c r="I36" s="222">
        <v>244.9</v>
      </c>
      <c r="J36" s="222">
        <v>11.7</v>
      </c>
      <c r="K36" s="222">
        <f t="shared" si="2"/>
        <v>402.7</v>
      </c>
      <c r="L36" s="222">
        <v>391</v>
      </c>
      <c r="M36" s="222">
        <v>244.8</v>
      </c>
      <c r="N36" s="222">
        <v>11.7</v>
      </c>
      <c r="O36" s="222">
        <f t="shared" si="3"/>
        <v>99.358499876634582</v>
      </c>
      <c r="P36" s="222">
        <f t="shared" si="4"/>
        <v>99.358499876634582</v>
      </c>
    </row>
    <row r="37" spans="1:16" s="223" customFormat="1" ht="12.75" customHeight="1">
      <c r="A37" s="244" t="s">
        <v>492</v>
      </c>
      <c r="B37" s="222" t="s">
        <v>577</v>
      </c>
      <c r="C37" s="222">
        <f t="shared" si="0"/>
        <v>204.7</v>
      </c>
      <c r="D37" s="222">
        <v>204.7</v>
      </c>
      <c r="E37" s="222">
        <v>119.1</v>
      </c>
      <c r="F37" s="222"/>
      <c r="G37" s="222">
        <f t="shared" si="1"/>
        <v>204.7</v>
      </c>
      <c r="H37" s="222">
        <v>204.7</v>
      </c>
      <c r="I37" s="222">
        <v>119.1</v>
      </c>
      <c r="J37" s="222"/>
      <c r="K37" s="222">
        <f t="shared" si="2"/>
        <v>199.8</v>
      </c>
      <c r="L37" s="222">
        <v>199.8</v>
      </c>
      <c r="M37" s="222">
        <v>116</v>
      </c>
      <c r="N37" s="222"/>
      <c r="O37" s="222">
        <f t="shared" si="3"/>
        <v>97.606253053248665</v>
      </c>
      <c r="P37" s="222">
        <f t="shared" si="4"/>
        <v>97.606253053248665</v>
      </c>
    </row>
    <row r="38" spans="1:16" ht="12.75" customHeight="1">
      <c r="A38" s="244" t="s">
        <v>494</v>
      </c>
      <c r="B38" s="222" t="s">
        <v>578</v>
      </c>
      <c r="C38" s="222">
        <f t="shared" si="0"/>
        <v>674.8</v>
      </c>
      <c r="D38" s="222">
        <v>668.5</v>
      </c>
      <c r="E38" s="222">
        <v>411.5</v>
      </c>
      <c r="F38" s="222">
        <v>6.3</v>
      </c>
      <c r="G38" s="222">
        <f t="shared" si="1"/>
        <v>674.8</v>
      </c>
      <c r="H38" s="222">
        <v>668.5</v>
      </c>
      <c r="I38" s="222">
        <v>411.5</v>
      </c>
      <c r="J38" s="222">
        <v>6.3</v>
      </c>
      <c r="K38" s="222">
        <f t="shared" si="2"/>
        <v>670</v>
      </c>
      <c r="L38" s="222">
        <v>663.7</v>
      </c>
      <c r="M38" s="222">
        <v>409.6</v>
      </c>
      <c r="N38" s="222">
        <v>6.3</v>
      </c>
      <c r="O38" s="222">
        <f t="shared" si="3"/>
        <v>99.288678126852403</v>
      </c>
      <c r="P38" s="222">
        <f t="shared" si="4"/>
        <v>99.288678126852403</v>
      </c>
    </row>
    <row r="39" spans="1:16" s="223" customFormat="1" ht="12.75" customHeight="1">
      <c r="A39" s="244" t="s">
        <v>496</v>
      </c>
      <c r="B39" s="222" t="s">
        <v>497</v>
      </c>
      <c r="C39" s="222">
        <f t="shared" si="0"/>
        <v>280.2</v>
      </c>
      <c r="D39" s="222">
        <v>271.89999999999998</v>
      </c>
      <c r="E39" s="222">
        <v>162.80000000000001</v>
      </c>
      <c r="F39" s="222">
        <v>8.3000000000000007</v>
      </c>
      <c r="G39" s="222">
        <f t="shared" si="1"/>
        <v>280.2</v>
      </c>
      <c r="H39" s="222">
        <v>271.89999999999998</v>
      </c>
      <c r="I39" s="222">
        <v>162.80000000000001</v>
      </c>
      <c r="J39" s="222">
        <v>8.3000000000000007</v>
      </c>
      <c r="K39" s="222">
        <f t="shared" si="2"/>
        <v>276.2</v>
      </c>
      <c r="L39" s="222">
        <v>267.89999999999998</v>
      </c>
      <c r="M39" s="222">
        <v>162.19999999999999</v>
      </c>
      <c r="N39" s="222">
        <v>8.3000000000000007</v>
      </c>
      <c r="O39" s="222">
        <f t="shared" si="3"/>
        <v>98.572448251249114</v>
      </c>
      <c r="P39" s="222">
        <f t="shared" si="4"/>
        <v>98.572448251249114</v>
      </c>
    </row>
    <row r="40" spans="1:16" s="223" customFormat="1" ht="12.75" customHeight="1">
      <c r="A40" s="244" t="s">
        <v>498</v>
      </c>
      <c r="B40" s="222" t="s">
        <v>499</v>
      </c>
      <c r="C40" s="222">
        <f t="shared" si="0"/>
        <v>661</v>
      </c>
      <c r="D40" s="222">
        <v>658.9</v>
      </c>
      <c r="E40" s="222">
        <v>374.9</v>
      </c>
      <c r="F40" s="222">
        <v>2.1</v>
      </c>
      <c r="G40" s="222">
        <f t="shared" si="1"/>
        <v>661</v>
      </c>
      <c r="H40" s="222">
        <v>658.9</v>
      </c>
      <c r="I40" s="222">
        <v>374.9</v>
      </c>
      <c r="J40" s="222">
        <v>2.1</v>
      </c>
      <c r="K40" s="222">
        <f t="shared" si="2"/>
        <v>658.6</v>
      </c>
      <c r="L40" s="222">
        <v>656.5</v>
      </c>
      <c r="M40" s="222">
        <v>374.8</v>
      </c>
      <c r="N40" s="222">
        <v>2.1</v>
      </c>
      <c r="O40" s="222">
        <f t="shared" si="3"/>
        <v>99.636913767019678</v>
      </c>
      <c r="P40" s="222">
        <f t="shared" si="4"/>
        <v>99.636913767019678</v>
      </c>
    </row>
    <row r="41" spans="1:16" s="223" customFormat="1" ht="12.75" customHeight="1">
      <c r="A41" s="244" t="s">
        <v>500</v>
      </c>
      <c r="B41" s="222" t="s">
        <v>579</v>
      </c>
      <c r="C41" s="222">
        <f t="shared" si="0"/>
        <v>373</v>
      </c>
      <c r="D41" s="222">
        <v>371.8</v>
      </c>
      <c r="E41" s="222">
        <v>229.6</v>
      </c>
      <c r="F41" s="222">
        <v>1.2</v>
      </c>
      <c r="G41" s="222">
        <f t="shared" si="1"/>
        <v>373</v>
      </c>
      <c r="H41" s="222">
        <v>371.8</v>
      </c>
      <c r="I41" s="222">
        <v>229.6</v>
      </c>
      <c r="J41" s="222">
        <v>1.2</v>
      </c>
      <c r="K41" s="222">
        <f t="shared" si="2"/>
        <v>372.4</v>
      </c>
      <c r="L41" s="222">
        <v>371.2</v>
      </c>
      <c r="M41" s="222">
        <v>229.4</v>
      </c>
      <c r="N41" s="222">
        <v>1.2</v>
      </c>
      <c r="O41" s="222">
        <f t="shared" si="3"/>
        <v>99.839142091152809</v>
      </c>
      <c r="P41" s="222">
        <f t="shared" si="4"/>
        <v>99.839142091152809</v>
      </c>
    </row>
    <row r="42" spans="1:16" ht="12.75" customHeight="1">
      <c r="A42" s="244" t="s">
        <v>502</v>
      </c>
      <c r="B42" s="222" t="s">
        <v>503</v>
      </c>
      <c r="C42" s="222">
        <f t="shared" si="0"/>
        <v>763.5</v>
      </c>
      <c r="D42" s="222">
        <v>753</v>
      </c>
      <c r="E42" s="222">
        <v>548.1</v>
      </c>
      <c r="F42" s="222">
        <v>10.5</v>
      </c>
      <c r="G42" s="222">
        <f t="shared" si="1"/>
        <v>763.5</v>
      </c>
      <c r="H42" s="222">
        <v>753</v>
      </c>
      <c r="I42" s="222">
        <v>548.1</v>
      </c>
      <c r="J42" s="222">
        <v>10.5</v>
      </c>
      <c r="K42" s="222">
        <f t="shared" si="2"/>
        <v>758.8</v>
      </c>
      <c r="L42" s="222">
        <v>748.3</v>
      </c>
      <c r="M42" s="222">
        <v>544.9</v>
      </c>
      <c r="N42" s="222">
        <v>10.5</v>
      </c>
      <c r="O42" s="222">
        <f t="shared" si="3"/>
        <v>99.384413883431549</v>
      </c>
      <c r="P42" s="222">
        <f t="shared" si="4"/>
        <v>99.384413883431549</v>
      </c>
    </row>
    <row r="43" spans="1:16" ht="12.75" customHeight="1">
      <c r="A43" s="244" t="s">
        <v>504</v>
      </c>
      <c r="B43" s="222" t="s">
        <v>505</v>
      </c>
      <c r="C43" s="222">
        <f t="shared" si="0"/>
        <v>163.1</v>
      </c>
      <c r="D43" s="222">
        <v>159</v>
      </c>
      <c r="E43" s="222">
        <v>110.1</v>
      </c>
      <c r="F43" s="222">
        <v>4.0999999999999996</v>
      </c>
      <c r="G43" s="222">
        <f t="shared" si="1"/>
        <v>163.1</v>
      </c>
      <c r="H43" s="222">
        <v>159</v>
      </c>
      <c r="I43" s="222">
        <v>110.1</v>
      </c>
      <c r="J43" s="222">
        <v>4.0999999999999996</v>
      </c>
      <c r="K43" s="222">
        <f t="shared" si="2"/>
        <v>162.6</v>
      </c>
      <c r="L43" s="222">
        <v>158.5</v>
      </c>
      <c r="M43" s="222">
        <v>110</v>
      </c>
      <c r="N43" s="222">
        <v>4.0999999999999996</v>
      </c>
      <c r="O43" s="222">
        <f t="shared" si="3"/>
        <v>99.693439607602699</v>
      </c>
      <c r="P43" s="222">
        <f t="shared" si="4"/>
        <v>99.693439607602699</v>
      </c>
    </row>
    <row r="44" spans="1:16" ht="12.75" customHeight="1">
      <c r="A44" s="244" t="s">
        <v>506</v>
      </c>
      <c r="B44" s="222" t="s">
        <v>507</v>
      </c>
      <c r="C44" s="222">
        <f t="shared" si="0"/>
        <v>354.5</v>
      </c>
      <c r="D44" s="222">
        <v>354.5</v>
      </c>
      <c r="E44" s="222">
        <v>183.2</v>
      </c>
      <c r="F44" s="222"/>
      <c r="G44" s="222">
        <f t="shared" si="1"/>
        <v>354.5</v>
      </c>
      <c r="H44" s="222">
        <v>354.5</v>
      </c>
      <c r="I44" s="222">
        <v>183.2</v>
      </c>
      <c r="J44" s="222"/>
      <c r="K44" s="222">
        <f t="shared" si="2"/>
        <v>342.2</v>
      </c>
      <c r="L44" s="222">
        <v>342.2</v>
      </c>
      <c r="M44" s="222">
        <v>182.1</v>
      </c>
      <c r="N44" s="222"/>
      <c r="O44" s="222">
        <f t="shared" si="3"/>
        <v>96.530324400564169</v>
      </c>
      <c r="P44" s="222">
        <f t="shared" si="4"/>
        <v>96.530324400564169</v>
      </c>
    </row>
    <row r="45" spans="1:16" s="223" customFormat="1" ht="24.75" customHeight="1">
      <c r="A45" s="247" t="s">
        <v>508</v>
      </c>
      <c r="B45" s="248" t="s">
        <v>580</v>
      </c>
      <c r="C45" s="222">
        <f t="shared" si="0"/>
        <v>221.7</v>
      </c>
      <c r="D45" s="222">
        <v>221.7</v>
      </c>
      <c r="E45" s="222">
        <v>134.69999999999999</v>
      </c>
      <c r="F45" s="222"/>
      <c r="G45" s="222">
        <f t="shared" si="1"/>
        <v>221.7</v>
      </c>
      <c r="H45" s="222">
        <v>221.7</v>
      </c>
      <c r="I45" s="222">
        <v>134.69999999999999</v>
      </c>
      <c r="J45" s="222"/>
      <c r="K45" s="222">
        <f t="shared" si="2"/>
        <v>220.2</v>
      </c>
      <c r="L45" s="222">
        <v>220.2</v>
      </c>
      <c r="M45" s="222">
        <v>134.6</v>
      </c>
      <c r="N45" s="222"/>
      <c r="O45" s="222">
        <f t="shared" si="3"/>
        <v>99.323410013531799</v>
      </c>
      <c r="P45" s="222">
        <f t="shared" si="4"/>
        <v>99.323410013531799</v>
      </c>
    </row>
    <row r="46" spans="1:16" s="223" customFormat="1" ht="12.75" customHeight="1">
      <c r="A46" s="244" t="s">
        <v>510</v>
      </c>
      <c r="B46" s="222" t="s">
        <v>581</v>
      </c>
      <c r="C46" s="222">
        <f t="shared" si="0"/>
        <v>166.3</v>
      </c>
      <c r="D46" s="222">
        <v>166.3</v>
      </c>
      <c r="E46" s="222">
        <v>85.1</v>
      </c>
      <c r="F46" s="222"/>
      <c r="G46" s="222">
        <f t="shared" si="1"/>
        <v>166.3</v>
      </c>
      <c r="H46" s="222">
        <v>166.3</v>
      </c>
      <c r="I46" s="222">
        <v>85.1</v>
      </c>
      <c r="J46" s="222"/>
      <c r="K46" s="222">
        <f t="shared" si="2"/>
        <v>163.9</v>
      </c>
      <c r="L46" s="222">
        <v>163.9</v>
      </c>
      <c r="M46" s="222">
        <v>85</v>
      </c>
      <c r="N46" s="222"/>
      <c r="O46" s="222">
        <f t="shared" si="3"/>
        <v>98.55682501503307</v>
      </c>
      <c r="P46" s="222">
        <f t="shared" si="4"/>
        <v>98.55682501503307</v>
      </c>
    </row>
    <row r="47" spans="1:16" s="223" customFormat="1" ht="12.75" customHeight="1">
      <c r="A47" s="244" t="s">
        <v>512</v>
      </c>
      <c r="B47" s="250" t="s">
        <v>582</v>
      </c>
      <c r="C47" s="222">
        <f t="shared" si="0"/>
        <v>148.1</v>
      </c>
      <c r="D47" s="222">
        <v>148.1</v>
      </c>
      <c r="E47" s="222">
        <v>109.2</v>
      </c>
      <c r="F47" s="222"/>
      <c r="G47" s="222">
        <f t="shared" si="1"/>
        <v>148.1</v>
      </c>
      <c r="H47" s="222">
        <v>148.1</v>
      </c>
      <c r="I47" s="222">
        <v>109.2</v>
      </c>
      <c r="J47" s="222"/>
      <c r="K47" s="222">
        <f t="shared" si="2"/>
        <v>148</v>
      </c>
      <c r="L47" s="222">
        <v>148</v>
      </c>
      <c r="M47" s="222">
        <v>109.2</v>
      </c>
      <c r="N47" s="222"/>
      <c r="O47" s="222">
        <f t="shared" si="3"/>
        <v>99.932478055367994</v>
      </c>
      <c r="P47" s="222">
        <f t="shared" si="4"/>
        <v>99.932478055367994</v>
      </c>
    </row>
    <row r="48" spans="1:16" ht="12.75" customHeight="1">
      <c r="A48" s="251" t="s">
        <v>514</v>
      </c>
      <c r="B48" s="222" t="s">
        <v>547</v>
      </c>
      <c r="C48" s="222">
        <f t="shared" si="0"/>
        <v>82.2</v>
      </c>
      <c r="D48" s="222">
        <v>82.2</v>
      </c>
      <c r="E48" s="222">
        <v>45.4</v>
      </c>
      <c r="F48" s="222"/>
      <c r="G48" s="222">
        <f t="shared" si="1"/>
        <v>82.2</v>
      </c>
      <c r="H48" s="222">
        <v>82.2</v>
      </c>
      <c r="I48" s="222">
        <v>45.4</v>
      </c>
      <c r="J48" s="222"/>
      <c r="K48" s="222">
        <f t="shared" si="2"/>
        <v>81.099999999999994</v>
      </c>
      <c r="L48" s="222">
        <v>81.099999999999994</v>
      </c>
      <c r="M48" s="222">
        <v>45.3</v>
      </c>
      <c r="N48" s="222"/>
      <c r="O48" s="222">
        <f t="shared" si="3"/>
        <v>98.661800486617992</v>
      </c>
      <c r="P48" s="222">
        <f t="shared" si="4"/>
        <v>98.661800486617992</v>
      </c>
    </row>
    <row r="49" spans="1:17" s="223" customFormat="1" ht="12.75" customHeight="1">
      <c r="A49" s="252" t="s">
        <v>518</v>
      </c>
      <c r="B49" s="253" t="s">
        <v>543</v>
      </c>
      <c r="C49" s="221">
        <f t="shared" si="0"/>
        <v>2047.9</v>
      </c>
      <c r="D49" s="254">
        <v>1498.7</v>
      </c>
      <c r="E49" s="254">
        <v>128.1</v>
      </c>
      <c r="F49" s="255">
        <v>549.20000000000005</v>
      </c>
      <c r="G49" s="221">
        <f t="shared" si="1"/>
        <v>2047.9</v>
      </c>
      <c r="H49" s="254">
        <v>1498.7</v>
      </c>
      <c r="I49" s="254">
        <v>128.1</v>
      </c>
      <c r="J49" s="254">
        <v>549.20000000000005</v>
      </c>
      <c r="K49" s="221">
        <f t="shared" si="2"/>
        <v>1871.1999999999998</v>
      </c>
      <c r="L49" s="254">
        <v>1354.6</v>
      </c>
      <c r="M49" s="254">
        <v>122</v>
      </c>
      <c r="N49" s="254">
        <v>516.6</v>
      </c>
      <c r="O49" s="221">
        <f t="shared" si="3"/>
        <v>91.371649006299123</v>
      </c>
      <c r="P49" s="221">
        <f t="shared" si="4"/>
        <v>91.371649006299123</v>
      </c>
    </row>
    <row r="50" spans="1:17" s="223" customFormat="1" ht="12" customHeight="1">
      <c r="A50" s="643" t="s">
        <v>598</v>
      </c>
      <c r="B50" s="643"/>
      <c r="C50" s="256">
        <f t="shared" si="0"/>
        <v>23479.499999999996</v>
      </c>
      <c r="D50" s="256">
        <f t="shared" ref="D50:J50" si="5">SUM(D13:D49)</f>
        <v>22655.099999999995</v>
      </c>
      <c r="E50" s="256">
        <f t="shared" si="5"/>
        <v>13419.400000000001</v>
      </c>
      <c r="F50" s="256">
        <f t="shared" si="5"/>
        <v>824.40000000000009</v>
      </c>
      <c r="G50" s="256">
        <f t="shared" si="5"/>
        <v>23479.499999999993</v>
      </c>
      <c r="H50" s="256">
        <f t="shared" si="5"/>
        <v>22655.099999999995</v>
      </c>
      <c r="I50" s="256">
        <f t="shared" si="5"/>
        <v>13419.400000000001</v>
      </c>
      <c r="J50" s="256">
        <f t="shared" si="5"/>
        <v>824.40000000000009</v>
      </c>
      <c r="K50" s="256">
        <f t="shared" si="2"/>
        <v>23198</v>
      </c>
      <c r="L50" s="256">
        <f>SUM(L13:L49)</f>
        <v>22407.1</v>
      </c>
      <c r="M50" s="256">
        <f>SUM(M13:M49)</f>
        <v>13394.7</v>
      </c>
      <c r="N50" s="257">
        <f>SUM(N13:N49)</f>
        <v>790.90000000000009</v>
      </c>
      <c r="O50" s="258">
        <f>(K50/C50*100)</f>
        <v>98.801081794757138</v>
      </c>
      <c r="P50" s="258">
        <f t="shared" si="4"/>
        <v>98.801081794757167</v>
      </c>
    </row>
    <row r="51" spans="1:17" s="223" customFormat="1" ht="12.75" customHeight="1">
      <c r="A51" s="644" t="s">
        <v>599</v>
      </c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4"/>
    </row>
    <row r="52" spans="1:17" s="223" customFormat="1" ht="14.25" customHeight="1">
      <c r="A52" s="645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</row>
    <row r="53" spans="1:17" s="223" customFormat="1" ht="27.75" customHeight="1">
      <c r="A53" s="259" t="s">
        <v>444</v>
      </c>
      <c r="B53" s="248" t="s">
        <v>600</v>
      </c>
      <c r="C53" s="222">
        <f>SUM(D53+F53)</f>
        <v>160</v>
      </c>
      <c r="D53" s="222">
        <v>151.30000000000001</v>
      </c>
      <c r="E53" s="222">
        <v>52.5</v>
      </c>
      <c r="F53" s="222">
        <v>8.6999999999999993</v>
      </c>
      <c r="G53" s="222">
        <f>SUM(H53+J53)</f>
        <v>160</v>
      </c>
      <c r="H53" s="222">
        <v>151.30000000000001</v>
      </c>
      <c r="I53" s="222">
        <v>52.5</v>
      </c>
      <c r="J53" s="222">
        <v>8.6999999999999993</v>
      </c>
      <c r="K53" s="222">
        <f>SUM(L53+N53)</f>
        <v>154.80000000000001</v>
      </c>
      <c r="L53" s="222">
        <v>153.4</v>
      </c>
      <c r="M53" s="222">
        <v>52</v>
      </c>
      <c r="N53" s="222">
        <v>1.4</v>
      </c>
      <c r="O53" s="222">
        <f>(K53/C53*100)</f>
        <v>96.75</v>
      </c>
      <c r="P53" s="222">
        <f>(K53/G53*100)</f>
        <v>96.75</v>
      </c>
    </row>
    <row r="54" spans="1:17" s="223" customFormat="1" ht="12.75" hidden="1" customHeight="1">
      <c r="A54" s="259" t="s">
        <v>446</v>
      </c>
      <c r="B54" s="260" t="s">
        <v>527</v>
      </c>
      <c r="C54" s="222">
        <f>SUM(D54+F54)</f>
        <v>0</v>
      </c>
      <c r="D54" s="222">
        <v>0</v>
      </c>
      <c r="E54" s="222">
        <v>0</v>
      </c>
      <c r="F54" s="222"/>
      <c r="G54" s="222">
        <f>SUM(H54+J54)</f>
        <v>0</v>
      </c>
      <c r="H54" s="222"/>
      <c r="I54" s="222"/>
      <c r="J54" s="244"/>
      <c r="K54" s="222">
        <f>SUM(L54+N54)</f>
        <v>0</v>
      </c>
      <c r="L54" s="222"/>
      <c r="M54" s="222"/>
      <c r="N54" s="244"/>
      <c r="O54" s="222" t="e">
        <f>(K54/C54*100)</f>
        <v>#DIV/0!</v>
      </c>
      <c r="P54" s="222"/>
      <c r="Q54" s="223" t="s">
        <v>601</v>
      </c>
    </row>
    <row r="55" spans="1:17" s="223" customFormat="1" ht="13.5" customHeight="1">
      <c r="A55" s="259" t="s">
        <v>446</v>
      </c>
      <c r="B55" s="261" t="s">
        <v>529</v>
      </c>
      <c r="C55" s="222">
        <f>SUM(D55+F55)</f>
        <v>3</v>
      </c>
      <c r="D55" s="222">
        <v>3</v>
      </c>
      <c r="E55" s="222">
        <v>0</v>
      </c>
      <c r="F55" s="222">
        <v>0</v>
      </c>
      <c r="G55" s="222">
        <f>SUM(H55+J55)</f>
        <v>3</v>
      </c>
      <c r="H55" s="222">
        <v>3</v>
      </c>
      <c r="I55" s="222"/>
      <c r="J55" s="222"/>
      <c r="K55" s="222">
        <f>SUM(L55+N55)</f>
        <v>3</v>
      </c>
      <c r="L55" s="222">
        <v>3</v>
      </c>
      <c r="M55" s="222"/>
      <c r="N55" s="244"/>
      <c r="O55" s="222">
        <f>(K55/C55*100)</f>
        <v>100</v>
      </c>
      <c r="P55" s="222">
        <f>(L55/D55*100)</f>
        <v>100</v>
      </c>
    </row>
    <row r="56" spans="1:17" s="218" customFormat="1" ht="12.75" customHeight="1">
      <c r="A56" s="262" t="s">
        <v>448</v>
      </c>
      <c r="B56" s="263" t="s">
        <v>543</v>
      </c>
      <c r="C56" s="221">
        <f>SUM(D56+F56)</f>
        <v>1326.2</v>
      </c>
      <c r="D56" s="254">
        <v>810.1</v>
      </c>
      <c r="E56" s="254">
        <v>2.5</v>
      </c>
      <c r="F56" s="254">
        <v>516.1</v>
      </c>
      <c r="G56" s="221">
        <f>SUM(H56+J56)</f>
        <v>1326.2</v>
      </c>
      <c r="H56" s="254">
        <v>810.1</v>
      </c>
      <c r="I56" s="254">
        <v>2.5</v>
      </c>
      <c r="J56" s="254">
        <v>516.1</v>
      </c>
      <c r="K56" s="221">
        <f>SUM(L56+N56)</f>
        <v>1293</v>
      </c>
      <c r="L56" s="254">
        <v>796</v>
      </c>
      <c r="M56" s="254">
        <v>2.2999999999999998</v>
      </c>
      <c r="N56" s="254">
        <v>497</v>
      </c>
      <c r="O56" s="221">
        <f>(K56/C56*100)</f>
        <v>97.496606846629462</v>
      </c>
      <c r="P56" s="221">
        <f>(K56/G56*100)</f>
        <v>97.496606846629462</v>
      </c>
    </row>
    <row r="57" spans="1:17" s="223" customFormat="1" ht="12.75" customHeight="1">
      <c r="A57" s="646" t="s">
        <v>598</v>
      </c>
      <c r="B57" s="647"/>
      <c r="C57" s="256">
        <f>SUM(D57+F57)</f>
        <v>1489.2000000000003</v>
      </c>
      <c r="D57" s="256">
        <f>SUM(D53:D56)</f>
        <v>964.40000000000009</v>
      </c>
      <c r="E57" s="256">
        <f>SUM(E53:E56)</f>
        <v>55</v>
      </c>
      <c r="F57" s="256">
        <f>SUM(F53:F56)</f>
        <v>524.80000000000007</v>
      </c>
      <c r="G57" s="256">
        <f>SUM(H57+J57)</f>
        <v>1489.2000000000003</v>
      </c>
      <c r="H57" s="264">
        <f>SUM(H53:H56)</f>
        <v>964.40000000000009</v>
      </c>
      <c r="I57" s="231">
        <f>SUM(I53:I56)</f>
        <v>55</v>
      </c>
      <c r="J57" s="258">
        <f>SUM(J53:J56)</f>
        <v>524.80000000000007</v>
      </c>
      <c r="K57" s="256">
        <f>SUM(L57+N57)</f>
        <v>1450.8</v>
      </c>
      <c r="L57" s="256">
        <f>SUM(L53:L56)</f>
        <v>952.4</v>
      </c>
      <c r="M57" s="256">
        <f>SUM(M53:M56)</f>
        <v>54.3</v>
      </c>
      <c r="N57" s="256">
        <f>SUM(N53:N56)</f>
        <v>498.4</v>
      </c>
      <c r="O57" s="265">
        <f>(K57/C57*100)</f>
        <v>97.421434327155495</v>
      </c>
      <c r="P57" s="258">
        <f>(K57/G57*100)</f>
        <v>97.421434327155495</v>
      </c>
    </row>
    <row r="58" spans="1:17" s="223" customFormat="1" ht="12.75" customHeight="1">
      <c r="A58" s="644" t="s">
        <v>602</v>
      </c>
      <c r="B58" s="644"/>
      <c r="C58" s="644"/>
      <c r="D58" s="644"/>
      <c r="E58" s="644"/>
      <c r="F58" s="644"/>
      <c r="G58" s="644"/>
      <c r="H58" s="644"/>
      <c r="I58" s="644"/>
      <c r="J58" s="644"/>
      <c r="K58" s="644"/>
      <c r="L58" s="644"/>
      <c r="M58" s="644"/>
      <c r="N58" s="644"/>
      <c r="O58" s="644"/>
      <c r="P58" s="644"/>
    </row>
    <row r="59" spans="1:17" s="223" customFormat="1" ht="13.5" customHeight="1">
      <c r="A59" s="645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</row>
    <row r="60" spans="1:17" s="218" customFormat="1" ht="12.75" hidden="1" customHeight="1">
      <c r="A60" s="262" t="s">
        <v>444</v>
      </c>
      <c r="B60" s="221" t="s">
        <v>461</v>
      </c>
      <c r="C60" s="221">
        <f>SUM(D60+F60)</f>
        <v>0</v>
      </c>
      <c r="D60" s="254"/>
      <c r="E60" s="254">
        <v>0</v>
      </c>
      <c r="F60" s="254"/>
      <c r="G60" s="221">
        <f>SUM(H60+J60)</f>
        <v>0</v>
      </c>
      <c r="H60" s="254"/>
      <c r="I60" s="254">
        <v>0</v>
      </c>
      <c r="J60" s="254"/>
      <c r="K60" s="221">
        <f>SUM(L60+N60)</f>
        <v>0</v>
      </c>
      <c r="L60" s="254"/>
      <c r="M60" s="254">
        <v>0</v>
      </c>
      <c r="N60" s="254"/>
      <c r="O60" s="221" t="e">
        <f>(K60/C60*100)</f>
        <v>#DIV/0!</v>
      </c>
      <c r="P60" s="221" t="e">
        <f>(K60/G60*100)</f>
        <v>#DIV/0!</v>
      </c>
    </row>
    <row r="61" spans="1:17" s="218" customFormat="1" ht="12.75" customHeight="1">
      <c r="A61" s="244" t="s">
        <v>444</v>
      </c>
      <c r="B61" s="248" t="s">
        <v>600</v>
      </c>
      <c r="C61" s="222">
        <f>SUM(D61+F61)</f>
        <v>9.1999999999999993</v>
      </c>
      <c r="D61" s="255">
        <v>9.1999999999999993</v>
      </c>
      <c r="E61" s="255"/>
      <c r="F61" s="255"/>
      <c r="G61" s="222">
        <f>SUM(H61+J61)</f>
        <v>9.1999999999999993</v>
      </c>
      <c r="H61" s="255">
        <v>9.1999999999999993</v>
      </c>
      <c r="I61" s="255"/>
      <c r="J61" s="255"/>
      <c r="K61" s="222">
        <f>SUM(L61+N61)</f>
        <v>9.1999999999999993</v>
      </c>
      <c r="L61" s="255">
        <v>9.1999999999999993</v>
      </c>
      <c r="M61" s="255"/>
      <c r="N61" s="255"/>
      <c r="O61" s="222">
        <f>SUM(K61/C61*100)</f>
        <v>100</v>
      </c>
      <c r="P61" s="222">
        <f>SUM(K61/G61*100)</f>
        <v>100</v>
      </c>
    </row>
    <row r="62" spans="1:17" s="218" customFormat="1" ht="12.75" customHeight="1">
      <c r="A62" s="262" t="s">
        <v>446</v>
      </c>
      <c r="B62" s="221" t="s">
        <v>543</v>
      </c>
      <c r="C62" s="221">
        <f>SUM(D62+F62)</f>
        <v>3562</v>
      </c>
      <c r="D62" s="254">
        <v>3034.6</v>
      </c>
      <c r="E62" s="254">
        <v>468.2</v>
      </c>
      <c r="F62" s="254">
        <v>527.4</v>
      </c>
      <c r="G62" s="221">
        <f>SUM(H62+J62)</f>
        <v>3562</v>
      </c>
      <c r="H62" s="254">
        <v>3034.6</v>
      </c>
      <c r="I62" s="254">
        <v>468.2</v>
      </c>
      <c r="J62" s="254">
        <v>527.4</v>
      </c>
      <c r="K62" s="221">
        <f>SUM(L62+N62)</f>
        <v>3429.6</v>
      </c>
      <c r="L62" s="254">
        <v>2953.1</v>
      </c>
      <c r="M62" s="254">
        <v>455</v>
      </c>
      <c r="N62" s="254">
        <v>476.5</v>
      </c>
      <c r="O62" s="221">
        <f>(K62/C62*100)</f>
        <v>96.282987085906797</v>
      </c>
      <c r="P62" s="221">
        <f>(K62/G62*100)</f>
        <v>96.282987085906797</v>
      </c>
    </row>
    <row r="63" spans="1:17" s="223" customFormat="1" ht="12.75" customHeight="1">
      <c r="A63" s="648" t="s">
        <v>603</v>
      </c>
      <c r="B63" s="649"/>
      <c r="C63" s="231">
        <f>SUM(D63+F63)</f>
        <v>3571.2</v>
      </c>
      <c r="D63" s="231">
        <f>SUM(D60:D62)</f>
        <v>3043.7999999999997</v>
      </c>
      <c r="E63" s="231">
        <f>SUM(E60:E62)</f>
        <v>468.2</v>
      </c>
      <c r="F63" s="231">
        <f>SUM(F60:F62)</f>
        <v>527.4</v>
      </c>
      <c r="G63" s="231">
        <f>SUM(H63+J63)</f>
        <v>3571.2</v>
      </c>
      <c r="H63" s="231">
        <f>SUM(H60:H62)</f>
        <v>3043.7999999999997</v>
      </c>
      <c r="I63" s="231">
        <f>SUM(I60:I62)</f>
        <v>468.2</v>
      </c>
      <c r="J63" s="231">
        <f>SUM(J60:J62)</f>
        <v>527.4</v>
      </c>
      <c r="K63" s="231">
        <f>SUM(L63+N63)</f>
        <v>3438.7999999999997</v>
      </c>
      <c r="L63" s="231">
        <f>SUM(L60:L62)</f>
        <v>2962.2999999999997</v>
      </c>
      <c r="M63" s="231">
        <f>SUM(M60:M62)</f>
        <v>455</v>
      </c>
      <c r="N63" s="232">
        <f>SUM(N60:N62)</f>
        <v>476.5</v>
      </c>
      <c r="O63" s="266">
        <f>(K63/C63*100)</f>
        <v>96.292562724014331</v>
      </c>
      <c r="P63" s="231">
        <f>(K63/G63*100)</f>
        <v>96.292562724014331</v>
      </c>
    </row>
    <row r="64" spans="1:17" s="223" customFormat="1" ht="12.75" customHeight="1">
      <c r="A64" s="644" t="s">
        <v>604</v>
      </c>
      <c r="B64" s="644"/>
      <c r="C64" s="644"/>
      <c r="D64" s="644"/>
      <c r="E64" s="644"/>
      <c r="F64" s="644"/>
      <c r="G64" s="644"/>
      <c r="H64" s="644"/>
      <c r="I64" s="644"/>
      <c r="J64" s="644"/>
      <c r="K64" s="644"/>
      <c r="L64" s="644"/>
      <c r="M64" s="644"/>
      <c r="N64" s="644"/>
      <c r="O64" s="644"/>
      <c r="P64" s="644"/>
    </row>
    <row r="65" spans="1:16" s="223" customFormat="1" ht="12" customHeight="1">
      <c r="A65" s="645"/>
      <c r="B65" s="645"/>
      <c r="C65" s="645"/>
      <c r="D65" s="645"/>
      <c r="E65" s="645"/>
      <c r="F65" s="645"/>
      <c r="G65" s="645"/>
      <c r="H65" s="645"/>
      <c r="I65" s="645"/>
      <c r="J65" s="645"/>
      <c r="K65" s="645"/>
      <c r="L65" s="645"/>
      <c r="M65" s="645"/>
      <c r="N65" s="645"/>
      <c r="O65" s="645"/>
      <c r="P65" s="645"/>
    </row>
    <row r="66" spans="1:16" ht="27" customHeight="1">
      <c r="A66" s="247" t="s">
        <v>444</v>
      </c>
      <c r="B66" s="267" t="s">
        <v>583</v>
      </c>
      <c r="C66" s="222">
        <f>SUM(D66+F66)</f>
        <v>459.90000000000003</v>
      </c>
      <c r="D66" s="222">
        <v>439.8</v>
      </c>
      <c r="E66" s="222">
        <v>257.39999999999998</v>
      </c>
      <c r="F66" s="222">
        <v>20.100000000000001</v>
      </c>
      <c r="G66" s="222">
        <f>SUM(H66+J66)</f>
        <v>459.90000000000003</v>
      </c>
      <c r="H66" s="222">
        <v>439.8</v>
      </c>
      <c r="I66" s="222">
        <v>257.39999999999998</v>
      </c>
      <c r="J66" s="222">
        <v>20.100000000000001</v>
      </c>
      <c r="K66" s="222">
        <f>SUM(L66+N66)</f>
        <v>437.3</v>
      </c>
      <c r="L66" s="222">
        <v>419.6</v>
      </c>
      <c r="M66" s="222">
        <v>257</v>
      </c>
      <c r="N66" s="222">
        <v>17.7</v>
      </c>
      <c r="O66" s="222">
        <f>(K66/C66*100)</f>
        <v>95.085888236573169</v>
      </c>
      <c r="P66" s="222">
        <f>(K66/G66*100)</f>
        <v>95.085888236573169</v>
      </c>
    </row>
    <row r="67" spans="1:16" s="223" customFormat="1" ht="12.75" customHeight="1">
      <c r="A67" s="252" t="s">
        <v>446</v>
      </c>
      <c r="B67" s="253" t="s">
        <v>543</v>
      </c>
      <c r="C67" s="221">
        <f>SUM(D67+F67)</f>
        <v>261.60000000000002</v>
      </c>
      <c r="D67" s="254">
        <v>250</v>
      </c>
      <c r="E67" s="254">
        <v>100.1</v>
      </c>
      <c r="F67" s="254">
        <v>11.6</v>
      </c>
      <c r="G67" s="221">
        <f>SUM(H67+J67)</f>
        <v>261.60000000000002</v>
      </c>
      <c r="H67" s="254">
        <v>250</v>
      </c>
      <c r="I67" s="254">
        <v>100.1</v>
      </c>
      <c r="J67" s="254">
        <v>11.6</v>
      </c>
      <c r="K67" s="221">
        <f>SUM(L67+N67)</f>
        <v>256.5</v>
      </c>
      <c r="L67" s="254">
        <v>244.9</v>
      </c>
      <c r="M67" s="254">
        <v>99.6</v>
      </c>
      <c r="N67" s="254">
        <v>11.6</v>
      </c>
      <c r="O67" s="221">
        <f>(K67/C67*100)</f>
        <v>98.050458715596321</v>
      </c>
      <c r="P67" s="221">
        <f>(K67/G67*100)</f>
        <v>98.050458715596321</v>
      </c>
    </row>
    <row r="68" spans="1:16" s="223" customFormat="1" ht="12.75" customHeight="1">
      <c r="A68" s="648" t="s">
        <v>598</v>
      </c>
      <c r="B68" s="649"/>
      <c r="C68" s="231">
        <f>SUM(D68+F68)</f>
        <v>721.5</v>
      </c>
      <c r="D68" s="231">
        <f>SUM(D66:D67)</f>
        <v>689.8</v>
      </c>
      <c r="E68" s="231">
        <f>SUM(E66:E67)</f>
        <v>357.5</v>
      </c>
      <c r="F68" s="231">
        <f>SUM(F66:F67)</f>
        <v>31.700000000000003</v>
      </c>
      <c r="G68" s="231">
        <f>SUM(H68+J68)</f>
        <v>721.5</v>
      </c>
      <c r="H68" s="231">
        <f>SUM(H66:H67)</f>
        <v>689.8</v>
      </c>
      <c r="I68" s="231">
        <f>SUM(I66:I67)</f>
        <v>357.5</v>
      </c>
      <c r="J68" s="231">
        <f>SUM(J66:J67)</f>
        <v>31.700000000000003</v>
      </c>
      <c r="K68" s="231">
        <f>SUM(L68+N68)</f>
        <v>693.8</v>
      </c>
      <c r="L68" s="231">
        <f>SUM(L66:L67)</f>
        <v>664.5</v>
      </c>
      <c r="M68" s="231">
        <f>SUM(M66:M67)</f>
        <v>356.6</v>
      </c>
      <c r="N68" s="231">
        <f>SUM(N66:N67)</f>
        <v>29.299999999999997</v>
      </c>
      <c r="O68" s="266">
        <f>(K68/C68*100)</f>
        <v>96.160776160776152</v>
      </c>
      <c r="P68" s="231">
        <f>(K68/G68*100)</f>
        <v>96.160776160776152</v>
      </c>
    </row>
    <row r="69" spans="1:16" s="223" customFormat="1" ht="12.75" customHeight="1">
      <c r="A69" s="644" t="s">
        <v>605</v>
      </c>
      <c r="B69" s="644"/>
      <c r="C69" s="644"/>
      <c r="D69" s="644"/>
      <c r="E69" s="644"/>
      <c r="F69" s="644"/>
      <c r="G69" s="644"/>
      <c r="H69" s="644"/>
      <c r="I69" s="644"/>
      <c r="J69" s="644"/>
      <c r="K69" s="644"/>
      <c r="L69" s="644"/>
      <c r="M69" s="644"/>
      <c r="N69" s="644"/>
      <c r="O69" s="644"/>
      <c r="P69" s="644"/>
    </row>
    <row r="70" spans="1:16" s="223" customFormat="1" ht="12" customHeight="1">
      <c r="A70" s="645"/>
      <c r="B70" s="645"/>
      <c r="C70" s="645"/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</row>
    <row r="71" spans="1:16" s="223" customFormat="1" ht="13.5" customHeight="1">
      <c r="A71" s="244" t="s">
        <v>444</v>
      </c>
      <c r="B71" s="268" t="s">
        <v>469</v>
      </c>
      <c r="C71" s="269">
        <f t="shared" ref="C71:C77" si="6">SUM(D71+F71)</f>
        <v>310.5</v>
      </c>
      <c r="D71" s="269">
        <v>291.10000000000002</v>
      </c>
      <c r="E71" s="269">
        <v>193</v>
      </c>
      <c r="F71" s="269">
        <v>19.399999999999999</v>
      </c>
      <c r="G71" s="270">
        <f t="shared" ref="G71:G76" si="7">SUM(H71+J71)</f>
        <v>310.5</v>
      </c>
      <c r="H71" s="269">
        <v>291.10000000000002</v>
      </c>
      <c r="I71" s="269">
        <v>193</v>
      </c>
      <c r="J71" s="269">
        <v>19.399999999999999</v>
      </c>
      <c r="K71" s="270">
        <f>SUM(L71+N71)</f>
        <v>310.5</v>
      </c>
      <c r="L71" s="269">
        <v>291.10000000000002</v>
      </c>
      <c r="M71" s="269">
        <v>193</v>
      </c>
      <c r="N71" s="269">
        <v>19.399999999999999</v>
      </c>
      <c r="O71" s="270">
        <f>SUM(K71/C71*100)</f>
        <v>100</v>
      </c>
      <c r="P71" s="270">
        <f>SUM(K71/G71*100)</f>
        <v>100</v>
      </c>
    </row>
    <row r="72" spans="1:16" ht="13.5" customHeight="1">
      <c r="A72" s="271" t="s">
        <v>446</v>
      </c>
      <c r="B72" s="222" t="s">
        <v>584</v>
      </c>
      <c r="C72" s="269">
        <f t="shared" si="6"/>
        <v>653.59999999999991</v>
      </c>
      <c r="D72" s="269">
        <v>652.29999999999995</v>
      </c>
      <c r="E72" s="269">
        <v>431.1</v>
      </c>
      <c r="F72" s="269">
        <v>1.3</v>
      </c>
      <c r="G72" s="270">
        <f t="shared" si="7"/>
        <v>653.59999999999991</v>
      </c>
      <c r="H72" s="269">
        <v>652.29999999999995</v>
      </c>
      <c r="I72" s="269">
        <v>431.1</v>
      </c>
      <c r="J72" s="269">
        <v>1.3</v>
      </c>
      <c r="K72" s="269">
        <f t="shared" ref="K72:K77" si="8">SUM(L72+N72)</f>
        <v>645.79999999999995</v>
      </c>
      <c r="L72" s="269">
        <v>644.5</v>
      </c>
      <c r="M72" s="269">
        <v>428.7</v>
      </c>
      <c r="N72" s="269">
        <v>1.3</v>
      </c>
      <c r="O72" s="269">
        <f t="shared" ref="O72:O77" si="9">(K72/C72*100)</f>
        <v>98.806609547123628</v>
      </c>
      <c r="P72" s="269">
        <f t="shared" ref="P72:P77" si="10">(K72/G72*100)</f>
        <v>98.806609547123628</v>
      </c>
    </row>
    <row r="73" spans="1:16" ht="13.5" customHeight="1">
      <c r="A73" s="271" t="s">
        <v>448</v>
      </c>
      <c r="B73" s="222" t="s">
        <v>585</v>
      </c>
      <c r="C73" s="269">
        <f t="shared" si="6"/>
        <v>661.80000000000007</v>
      </c>
      <c r="D73" s="272">
        <v>658.2</v>
      </c>
      <c r="E73" s="272">
        <v>474.8</v>
      </c>
      <c r="F73" s="269">
        <v>3.6</v>
      </c>
      <c r="G73" s="270">
        <f t="shared" si="7"/>
        <v>661.80000000000007</v>
      </c>
      <c r="H73" s="269">
        <v>658.2</v>
      </c>
      <c r="I73" s="269">
        <v>474.8</v>
      </c>
      <c r="J73" s="269">
        <v>3.6</v>
      </c>
      <c r="K73" s="269">
        <f t="shared" si="8"/>
        <v>647.6</v>
      </c>
      <c r="L73" s="269">
        <v>644.20000000000005</v>
      </c>
      <c r="M73" s="269">
        <v>471</v>
      </c>
      <c r="N73" s="269">
        <v>3.4</v>
      </c>
      <c r="O73" s="269">
        <f t="shared" si="9"/>
        <v>97.85433665760047</v>
      </c>
      <c r="P73" s="269">
        <f t="shared" si="10"/>
        <v>97.85433665760047</v>
      </c>
    </row>
    <row r="74" spans="1:16" ht="13.5" customHeight="1">
      <c r="A74" s="244" t="s">
        <v>450</v>
      </c>
      <c r="B74" s="222" t="s">
        <v>586</v>
      </c>
      <c r="C74" s="269">
        <f t="shared" si="6"/>
        <v>493.8</v>
      </c>
      <c r="D74" s="269">
        <v>489</v>
      </c>
      <c r="E74" s="269">
        <v>305.89999999999998</v>
      </c>
      <c r="F74" s="269">
        <v>4.8</v>
      </c>
      <c r="G74" s="270">
        <f t="shared" si="7"/>
        <v>493.8</v>
      </c>
      <c r="H74" s="269">
        <v>489</v>
      </c>
      <c r="I74" s="269">
        <v>305.89999999999998</v>
      </c>
      <c r="J74" s="269">
        <v>4.8</v>
      </c>
      <c r="K74" s="269">
        <f t="shared" si="8"/>
        <v>483.2</v>
      </c>
      <c r="L74" s="269">
        <v>478.4</v>
      </c>
      <c r="M74" s="269">
        <v>305.8</v>
      </c>
      <c r="N74" s="269">
        <v>4.8</v>
      </c>
      <c r="O74" s="269">
        <f t="shared" si="9"/>
        <v>97.853381936006485</v>
      </c>
      <c r="P74" s="269">
        <f t="shared" si="10"/>
        <v>97.853381936006485</v>
      </c>
    </row>
    <row r="75" spans="1:16" ht="13.5" customHeight="1">
      <c r="A75" s="244" t="s">
        <v>452</v>
      </c>
      <c r="B75" s="222" t="s">
        <v>523</v>
      </c>
      <c r="C75" s="269">
        <f t="shared" si="6"/>
        <v>1397.1</v>
      </c>
      <c r="D75" s="269">
        <v>1303.5999999999999</v>
      </c>
      <c r="E75" s="269">
        <v>791</v>
      </c>
      <c r="F75" s="269">
        <v>93.5</v>
      </c>
      <c r="G75" s="270">
        <f t="shared" si="7"/>
        <v>1397.1</v>
      </c>
      <c r="H75" s="269">
        <v>1303.5999999999999</v>
      </c>
      <c r="I75" s="269">
        <v>791</v>
      </c>
      <c r="J75" s="269">
        <v>93.5</v>
      </c>
      <c r="K75" s="269">
        <f t="shared" si="8"/>
        <v>1394.8</v>
      </c>
      <c r="L75" s="269">
        <v>1301.5</v>
      </c>
      <c r="M75" s="269">
        <v>791</v>
      </c>
      <c r="N75" s="269">
        <v>93.3</v>
      </c>
      <c r="O75" s="269">
        <f t="shared" si="9"/>
        <v>99.835373273208788</v>
      </c>
      <c r="P75" s="269">
        <f t="shared" si="10"/>
        <v>99.835373273208788</v>
      </c>
    </row>
    <row r="76" spans="1:16" ht="13.5" customHeight="1">
      <c r="A76" s="262" t="s">
        <v>454</v>
      </c>
      <c r="B76" s="253" t="s">
        <v>543</v>
      </c>
      <c r="C76" s="273">
        <f t="shared" si="6"/>
        <v>3054.4</v>
      </c>
      <c r="D76" s="274">
        <v>2741.8</v>
      </c>
      <c r="E76" s="274">
        <v>110.1</v>
      </c>
      <c r="F76" s="274">
        <v>312.60000000000002</v>
      </c>
      <c r="G76" s="275">
        <f t="shared" si="7"/>
        <v>3054.4</v>
      </c>
      <c r="H76" s="274">
        <v>2741.8</v>
      </c>
      <c r="I76" s="274">
        <v>110.1</v>
      </c>
      <c r="J76" s="274">
        <v>312.60000000000002</v>
      </c>
      <c r="K76" s="273">
        <f t="shared" si="8"/>
        <v>2878.4</v>
      </c>
      <c r="L76" s="274">
        <v>2635.6</v>
      </c>
      <c r="M76" s="274">
        <v>101.8</v>
      </c>
      <c r="N76" s="274">
        <v>242.8</v>
      </c>
      <c r="O76" s="273">
        <f t="shared" si="9"/>
        <v>94.237820848611847</v>
      </c>
      <c r="P76" s="273">
        <f t="shared" si="10"/>
        <v>94.237820848611847</v>
      </c>
    </row>
    <row r="77" spans="1:16" s="223" customFormat="1" ht="12.75" customHeight="1">
      <c r="A77" s="648" t="s">
        <v>598</v>
      </c>
      <c r="B77" s="649"/>
      <c r="C77" s="231">
        <f t="shared" si="6"/>
        <v>6571.2</v>
      </c>
      <c r="D77" s="231">
        <f>SUM(D71:D76)</f>
        <v>6136</v>
      </c>
      <c r="E77" s="231">
        <f>SUM(E71:E76)</f>
        <v>2305.9</v>
      </c>
      <c r="F77" s="231">
        <f>SUM(F71:F76)</f>
        <v>435.20000000000005</v>
      </c>
      <c r="G77" s="231">
        <f>SUM(H77+J77)</f>
        <v>6571.2</v>
      </c>
      <c r="H77" s="231">
        <f>SUM(H71:H76)</f>
        <v>6136</v>
      </c>
      <c r="I77" s="231">
        <f>SUM(I71:I76)</f>
        <v>2305.9</v>
      </c>
      <c r="J77" s="231">
        <f>SUM(J71:J76)</f>
        <v>435.20000000000005</v>
      </c>
      <c r="K77" s="231">
        <f t="shared" si="8"/>
        <v>6360.3</v>
      </c>
      <c r="L77" s="231">
        <f>SUM(L71:L76)</f>
        <v>5995.3</v>
      </c>
      <c r="M77" s="231">
        <f>SUM(M71:M76)</f>
        <v>2291.3000000000002</v>
      </c>
      <c r="N77" s="232">
        <f>SUM(N71:N76)</f>
        <v>365</v>
      </c>
      <c r="O77" s="266">
        <f t="shared" si="9"/>
        <v>96.790540540540547</v>
      </c>
      <c r="P77" s="266">
        <f t="shared" si="10"/>
        <v>96.790540540540547</v>
      </c>
    </row>
    <row r="78" spans="1:16" s="223" customFormat="1" ht="12.75" customHeight="1">
      <c r="A78" s="644" t="s">
        <v>606</v>
      </c>
      <c r="B78" s="644"/>
      <c r="C78" s="644"/>
      <c r="D78" s="644"/>
      <c r="E78" s="644"/>
      <c r="F78" s="644"/>
      <c r="G78" s="644"/>
      <c r="H78" s="644"/>
      <c r="I78" s="644"/>
      <c r="J78" s="644"/>
      <c r="K78" s="644"/>
      <c r="L78" s="644"/>
      <c r="M78" s="644"/>
      <c r="N78" s="644"/>
      <c r="O78" s="644"/>
      <c r="P78" s="644"/>
    </row>
    <row r="79" spans="1:16" s="223" customFormat="1" ht="12" customHeight="1">
      <c r="A79" s="645"/>
      <c r="B79" s="645"/>
      <c r="C79" s="645"/>
      <c r="D79" s="645"/>
      <c r="E79" s="645"/>
      <c r="F79" s="645"/>
      <c r="G79" s="645"/>
      <c r="H79" s="645"/>
      <c r="I79" s="645"/>
      <c r="J79" s="645"/>
      <c r="K79" s="645"/>
      <c r="L79" s="645"/>
      <c r="M79" s="645"/>
      <c r="N79" s="645"/>
      <c r="O79" s="645"/>
      <c r="P79" s="645"/>
    </row>
    <row r="80" spans="1:16" s="218" customFormat="1" ht="12.75" customHeight="1">
      <c r="A80" s="262" t="s">
        <v>444</v>
      </c>
      <c r="B80" s="221" t="s">
        <v>543</v>
      </c>
      <c r="C80" s="221">
        <f>SUM(D80+F80)</f>
        <v>4653.8999999999996</v>
      </c>
      <c r="D80" s="254">
        <v>1418.4</v>
      </c>
      <c r="E80" s="254">
        <v>0</v>
      </c>
      <c r="F80" s="254">
        <v>3235.5</v>
      </c>
      <c r="G80" s="221">
        <f>SUM(H80+J80)</f>
        <v>4653.8999999999996</v>
      </c>
      <c r="H80" s="254">
        <v>1418.4</v>
      </c>
      <c r="I80" s="254"/>
      <c r="J80" s="254">
        <v>3235.5</v>
      </c>
      <c r="K80" s="221">
        <f>SUM(L80+N80)</f>
        <v>3927.8</v>
      </c>
      <c r="L80" s="254">
        <v>1374.5</v>
      </c>
      <c r="M80" s="254"/>
      <c r="N80" s="254">
        <v>2553.3000000000002</v>
      </c>
      <c r="O80" s="221">
        <f>(K80/C80*100)</f>
        <v>84.398031758310239</v>
      </c>
      <c r="P80" s="221">
        <f>(K80/G80*100)</f>
        <v>84.398031758310239</v>
      </c>
    </row>
    <row r="81" spans="1:16" s="223" customFormat="1" ht="12.75" customHeight="1">
      <c r="A81" s="646" t="s">
        <v>603</v>
      </c>
      <c r="B81" s="647"/>
      <c r="C81" s="256">
        <f>SUM(D81+F81)</f>
        <v>4653.8999999999996</v>
      </c>
      <c r="D81" s="256">
        <f>D80</f>
        <v>1418.4</v>
      </c>
      <c r="E81" s="256">
        <f>E80</f>
        <v>0</v>
      </c>
      <c r="F81" s="256">
        <f>F80</f>
        <v>3235.5</v>
      </c>
      <c r="G81" s="256">
        <f>SUM(H81+J81)</f>
        <v>4653.8999999999996</v>
      </c>
      <c r="H81" s="256">
        <f>H80</f>
        <v>1418.4</v>
      </c>
      <c r="I81" s="256">
        <f>I80</f>
        <v>0</v>
      </c>
      <c r="J81" s="256">
        <f>J80</f>
        <v>3235.5</v>
      </c>
      <c r="K81" s="256">
        <f>SUM(L81+N81)</f>
        <v>3927.8</v>
      </c>
      <c r="L81" s="256">
        <f>L80</f>
        <v>1374.5</v>
      </c>
      <c r="M81" s="256">
        <f>M80</f>
        <v>0</v>
      </c>
      <c r="N81" s="256">
        <f>N80</f>
        <v>2553.3000000000002</v>
      </c>
      <c r="O81" s="258">
        <f>(K81/C81*100)</f>
        <v>84.398031758310239</v>
      </c>
      <c r="P81" s="258">
        <f>(K81/G81*100)</f>
        <v>84.398031758310239</v>
      </c>
    </row>
    <row r="82" spans="1:16" s="223" customFormat="1" ht="12.75" customHeight="1">
      <c r="A82" s="644" t="s">
        <v>607</v>
      </c>
      <c r="B82" s="644"/>
      <c r="C82" s="644"/>
      <c r="D82" s="644"/>
      <c r="E82" s="644"/>
      <c r="F82" s="644"/>
      <c r="G82" s="644"/>
      <c r="H82" s="644"/>
      <c r="I82" s="644"/>
      <c r="J82" s="644"/>
      <c r="K82" s="644"/>
      <c r="L82" s="644"/>
      <c r="M82" s="644"/>
      <c r="N82" s="644"/>
      <c r="O82" s="644"/>
      <c r="P82" s="644"/>
    </row>
    <row r="83" spans="1:16" s="223" customFormat="1" ht="6.75" customHeight="1">
      <c r="A83" s="645"/>
      <c r="B83" s="645"/>
      <c r="C83" s="645"/>
      <c r="D83" s="645"/>
      <c r="E83" s="645"/>
      <c r="F83" s="645"/>
      <c r="G83" s="645"/>
      <c r="H83" s="645"/>
      <c r="I83" s="645"/>
      <c r="J83" s="645"/>
      <c r="K83" s="645"/>
      <c r="L83" s="645"/>
      <c r="M83" s="645"/>
      <c r="N83" s="645"/>
      <c r="O83" s="645"/>
      <c r="P83" s="645"/>
    </row>
    <row r="84" spans="1:16" s="223" customFormat="1" ht="26.25" customHeight="1">
      <c r="A84" s="276" t="s">
        <v>444</v>
      </c>
      <c r="B84" s="277" t="s">
        <v>513</v>
      </c>
      <c r="C84" s="221">
        <f>SUM(D84+F84)</f>
        <v>7.9</v>
      </c>
      <c r="D84" s="221">
        <v>7.9</v>
      </c>
      <c r="E84" s="221">
        <v>0</v>
      </c>
      <c r="F84" s="221">
        <v>0</v>
      </c>
      <c r="G84" s="221">
        <f>SUM(H84+J84)</f>
        <v>7.9</v>
      </c>
      <c r="H84" s="221">
        <v>7.9</v>
      </c>
      <c r="I84" s="221"/>
      <c r="J84" s="221"/>
      <c r="K84" s="221">
        <f>SUM(L84+N84)</f>
        <v>0</v>
      </c>
      <c r="L84" s="221"/>
      <c r="M84" s="221"/>
      <c r="N84" s="221"/>
      <c r="O84" s="221">
        <f t="shared" ref="O84:O94" si="11">(K84/C84*100)</f>
        <v>0</v>
      </c>
      <c r="P84" s="221"/>
    </row>
    <row r="85" spans="1:16" s="223" customFormat="1" ht="12.75" customHeight="1">
      <c r="A85" s="244" t="s">
        <v>446</v>
      </c>
      <c r="B85" s="222" t="s">
        <v>525</v>
      </c>
      <c r="C85" s="222">
        <f t="shared" ref="C85:C93" si="12">SUM(D85+F85)</f>
        <v>800.8</v>
      </c>
      <c r="D85" s="245">
        <v>773.4</v>
      </c>
      <c r="E85" s="245">
        <v>507.7</v>
      </c>
      <c r="F85" s="245">
        <v>27.4</v>
      </c>
      <c r="G85" s="222">
        <f t="shared" ref="G85:G94" si="13">SUM(H85+J85)</f>
        <v>800.8</v>
      </c>
      <c r="H85" s="245">
        <v>773.4</v>
      </c>
      <c r="I85" s="245">
        <v>507.7</v>
      </c>
      <c r="J85" s="245">
        <v>27.4</v>
      </c>
      <c r="K85" s="222">
        <f t="shared" ref="K85:K94" si="14">SUM(L85+N85)</f>
        <v>800.4</v>
      </c>
      <c r="L85" s="245">
        <v>773</v>
      </c>
      <c r="M85" s="245">
        <v>507.6</v>
      </c>
      <c r="N85" s="245">
        <v>27.4</v>
      </c>
      <c r="O85" s="222">
        <f t="shared" si="11"/>
        <v>99.950049950049959</v>
      </c>
      <c r="P85" s="222">
        <f t="shared" ref="P85:P94" si="15">(K85/G85*100)</f>
        <v>99.950049950049959</v>
      </c>
    </row>
    <row r="86" spans="1:16" ht="12.75" customHeight="1">
      <c r="A86" s="244" t="s">
        <v>448</v>
      </c>
      <c r="B86" s="261" t="s">
        <v>527</v>
      </c>
      <c r="C86" s="222">
        <f t="shared" si="12"/>
        <v>226.1</v>
      </c>
      <c r="D86" s="222">
        <v>216.9</v>
      </c>
      <c r="E86" s="222">
        <v>118.2</v>
      </c>
      <c r="F86" s="222">
        <v>9.1999999999999993</v>
      </c>
      <c r="G86" s="222">
        <f t="shared" si="13"/>
        <v>226.1</v>
      </c>
      <c r="H86" s="222">
        <v>216.9</v>
      </c>
      <c r="I86" s="222">
        <v>118.2</v>
      </c>
      <c r="J86" s="222">
        <v>9.1999999999999993</v>
      </c>
      <c r="K86" s="222">
        <f t="shared" si="14"/>
        <v>224.6</v>
      </c>
      <c r="L86" s="222">
        <v>215.4</v>
      </c>
      <c r="M86" s="222">
        <v>117.8</v>
      </c>
      <c r="N86" s="222">
        <v>9.1999999999999993</v>
      </c>
      <c r="O86" s="222">
        <f t="shared" si="11"/>
        <v>99.336576735957536</v>
      </c>
      <c r="P86" s="222">
        <f t="shared" si="15"/>
        <v>99.336576735957536</v>
      </c>
    </row>
    <row r="87" spans="1:16" ht="12.75" customHeight="1">
      <c r="A87" s="244" t="s">
        <v>450</v>
      </c>
      <c r="B87" s="261" t="s">
        <v>529</v>
      </c>
      <c r="C87" s="222">
        <f t="shared" si="12"/>
        <v>812.7</v>
      </c>
      <c r="D87" s="222">
        <v>781</v>
      </c>
      <c r="E87" s="222">
        <v>377.4</v>
      </c>
      <c r="F87" s="222">
        <v>31.7</v>
      </c>
      <c r="G87" s="222">
        <f t="shared" si="13"/>
        <v>812.7</v>
      </c>
      <c r="H87" s="222">
        <v>781</v>
      </c>
      <c r="I87" s="222">
        <v>377.4</v>
      </c>
      <c r="J87" s="222">
        <v>31.7</v>
      </c>
      <c r="K87" s="222">
        <f t="shared" si="14"/>
        <v>788.9</v>
      </c>
      <c r="L87" s="222">
        <v>759.3</v>
      </c>
      <c r="M87" s="222">
        <v>370.3</v>
      </c>
      <c r="N87" s="222">
        <v>29.6</v>
      </c>
      <c r="O87" s="222">
        <f t="shared" si="11"/>
        <v>97.071490094745911</v>
      </c>
      <c r="P87" s="222">
        <f t="shared" si="15"/>
        <v>97.071490094745911</v>
      </c>
    </row>
    <row r="88" spans="1:16" ht="12.75" customHeight="1">
      <c r="A88" s="244" t="s">
        <v>452</v>
      </c>
      <c r="B88" s="261" t="s">
        <v>531</v>
      </c>
      <c r="C88" s="222">
        <f t="shared" si="12"/>
        <v>170.8</v>
      </c>
      <c r="D88" s="222">
        <v>162.5</v>
      </c>
      <c r="E88" s="222">
        <v>91.7</v>
      </c>
      <c r="F88" s="222">
        <v>8.3000000000000007</v>
      </c>
      <c r="G88" s="222">
        <f t="shared" si="13"/>
        <v>170.8</v>
      </c>
      <c r="H88" s="222">
        <v>162.5</v>
      </c>
      <c r="I88" s="222">
        <v>91.7</v>
      </c>
      <c r="J88" s="222">
        <v>8.3000000000000007</v>
      </c>
      <c r="K88" s="222">
        <f t="shared" si="14"/>
        <v>170.20000000000002</v>
      </c>
      <c r="L88" s="222">
        <v>161.9</v>
      </c>
      <c r="M88" s="222">
        <v>91.7</v>
      </c>
      <c r="N88" s="222">
        <v>8.3000000000000007</v>
      </c>
      <c r="O88" s="222">
        <f t="shared" si="11"/>
        <v>99.648711943793913</v>
      </c>
      <c r="P88" s="222">
        <f t="shared" si="15"/>
        <v>99.648711943793913</v>
      </c>
    </row>
    <row r="89" spans="1:16" ht="12.75" customHeight="1">
      <c r="A89" s="244" t="s">
        <v>454</v>
      </c>
      <c r="B89" s="261" t="s">
        <v>533</v>
      </c>
      <c r="C89" s="222">
        <f t="shared" si="12"/>
        <v>168.4</v>
      </c>
      <c r="D89" s="222">
        <v>164.9</v>
      </c>
      <c r="E89" s="222">
        <v>95</v>
      </c>
      <c r="F89" s="222">
        <v>3.5</v>
      </c>
      <c r="G89" s="222">
        <f>SUM(H89+J89)</f>
        <v>168.4</v>
      </c>
      <c r="H89" s="222">
        <v>164.9</v>
      </c>
      <c r="I89" s="222">
        <v>95</v>
      </c>
      <c r="J89" s="222">
        <v>3.5</v>
      </c>
      <c r="K89" s="222">
        <f t="shared" si="14"/>
        <v>168.3</v>
      </c>
      <c r="L89" s="222">
        <v>164.9</v>
      </c>
      <c r="M89" s="222">
        <v>95</v>
      </c>
      <c r="N89" s="222">
        <v>3.4</v>
      </c>
      <c r="O89" s="222">
        <f t="shared" si="11"/>
        <v>99.940617577197159</v>
      </c>
      <c r="P89" s="222">
        <f t="shared" si="15"/>
        <v>99.940617577197159</v>
      </c>
    </row>
    <row r="90" spans="1:16" s="223" customFormat="1" ht="12.75" customHeight="1">
      <c r="A90" s="244" t="s">
        <v>456</v>
      </c>
      <c r="B90" s="261" t="s">
        <v>535</v>
      </c>
      <c r="C90" s="222">
        <f t="shared" si="12"/>
        <v>255.8</v>
      </c>
      <c r="D90" s="222">
        <v>230.8</v>
      </c>
      <c r="E90" s="222">
        <v>136.9</v>
      </c>
      <c r="F90" s="222">
        <v>25</v>
      </c>
      <c r="G90" s="222">
        <f t="shared" si="13"/>
        <v>255.8</v>
      </c>
      <c r="H90" s="222">
        <v>230.8</v>
      </c>
      <c r="I90" s="222">
        <v>136.9</v>
      </c>
      <c r="J90" s="222">
        <v>25</v>
      </c>
      <c r="K90" s="222">
        <f t="shared" si="14"/>
        <v>254.6</v>
      </c>
      <c r="L90" s="222">
        <v>229.6</v>
      </c>
      <c r="M90" s="222">
        <v>136.30000000000001</v>
      </c>
      <c r="N90" s="222">
        <v>25</v>
      </c>
      <c r="O90" s="222">
        <f t="shared" si="11"/>
        <v>99.530883502736515</v>
      </c>
      <c r="P90" s="222">
        <f t="shared" si="15"/>
        <v>99.530883502736515</v>
      </c>
    </row>
    <row r="91" spans="1:16" s="223" customFormat="1" ht="12.75" customHeight="1">
      <c r="A91" s="244" t="s">
        <v>458</v>
      </c>
      <c r="B91" s="261" t="s">
        <v>537</v>
      </c>
      <c r="C91" s="222">
        <f t="shared" si="12"/>
        <v>283.59999999999997</v>
      </c>
      <c r="D91" s="222">
        <v>276.39999999999998</v>
      </c>
      <c r="E91" s="222">
        <v>152.19999999999999</v>
      </c>
      <c r="F91" s="222">
        <v>7.2</v>
      </c>
      <c r="G91" s="222">
        <f t="shared" si="13"/>
        <v>283.59999999999997</v>
      </c>
      <c r="H91" s="222">
        <v>276.39999999999998</v>
      </c>
      <c r="I91" s="222">
        <v>152.19999999999999</v>
      </c>
      <c r="J91" s="222">
        <v>7.2</v>
      </c>
      <c r="K91" s="222">
        <f t="shared" si="14"/>
        <v>279.90000000000003</v>
      </c>
      <c r="L91" s="222">
        <v>272.8</v>
      </c>
      <c r="M91" s="222">
        <v>152.19999999999999</v>
      </c>
      <c r="N91" s="222">
        <v>7.1</v>
      </c>
      <c r="O91" s="222">
        <f t="shared" si="11"/>
        <v>98.695345557122721</v>
      </c>
      <c r="P91" s="222">
        <f t="shared" si="15"/>
        <v>98.695345557122721</v>
      </c>
    </row>
    <row r="92" spans="1:16" s="223" customFormat="1" ht="12.75" customHeight="1">
      <c r="A92" s="244" t="s">
        <v>460</v>
      </c>
      <c r="B92" s="261" t="s">
        <v>539</v>
      </c>
      <c r="C92" s="222">
        <f t="shared" si="12"/>
        <v>185.4</v>
      </c>
      <c r="D92" s="222">
        <v>171</v>
      </c>
      <c r="E92" s="222">
        <v>99.4</v>
      </c>
      <c r="F92" s="222">
        <v>14.4</v>
      </c>
      <c r="G92" s="222">
        <f t="shared" si="13"/>
        <v>185.4</v>
      </c>
      <c r="H92" s="222">
        <v>171</v>
      </c>
      <c r="I92" s="222">
        <v>99.4</v>
      </c>
      <c r="J92" s="222">
        <v>14.4</v>
      </c>
      <c r="K92" s="222">
        <f t="shared" si="14"/>
        <v>185.2</v>
      </c>
      <c r="L92" s="222">
        <v>170.7</v>
      </c>
      <c r="M92" s="222">
        <v>99.4</v>
      </c>
      <c r="N92" s="222">
        <v>14.5</v>
      </c>
      <c r="O92" s="222">
        <f t="shared" si="11"/>
        <v>99.892125134843567</v>
      </c>
      <c r="P92" s="222">
        <f t="shared" si="15"/>
        <v>99.892125134843567</v>
      </c>
    </row>
    <row r="93" spans="1:16" s="223" customFormat="1" ht="12.75" customHeight="1">
      <c r="A93" s="262" t="s">
        <v>462</v>
      </c>
      <c r="B93" s="253" t="s">
        <v>543</v>
      </c>
      <c r="C93" s="222">
        <f t="shared" si="12"/>
        <v>545.5</v>
      </c>
      <c r="D93" s="254">
        <v>182.9</v>
      </c>
      <c r="E93" s="254">
        <v>0.9</v>
      </c>
      <c r="F93" s="254">
        <v>362.6</v>
      </c>
      <c r="G93" s="221">
        <f t="shared" si="13"/>
        <v>545.5</v>
      </c>
      <c r="H93" s="254">
        <v>182.9</v>
      </c>
      <c r="I93" s="254">
        <v>0.9</v>
      </c>
      <c r="J93" s="254">
        <v>362.6</v>
      </c>
      <c r="K93" s="221">
        <f>SUM(L93+N93)</f>
        <v>532.79999999999995</v>
      </c>
      <c r="L93" s="254">
        <v>180.1</v>
      </c>
      <c r="M93" s="254">
        <v>0.6</v>
      </c>
      <c r="N93" s="254">
        <v>352.7</v>
      </c>
      <c r="O93" s="221">
        <f t="shared" si="11"/>
        <v>97.671860678276801</v>
      </c>
      <c r="P93" s="221">
        <f t="shared" si="15"/>
        <v>97.671860678276801</v>
      </c>
    </row>
    <row r="94" spans="1:16" s="278" customFormat="1" ht="12.75" customHeight="1">
      <c r="A94" s="646" t="s">
        <v>598</v>
      </c>
      <c r="B94" s="647"/>
      <c r="C94" s="256">
        <f>SUM(D94+F94)</f>
        <v>3457.0000000000005</v>
      </c>
      <c r="D94" s="256">
        <f>SUM(D84:D93)</f>
        <v>2967.7000000000003</v>
      </c>
      <c r="E94" s="256">
        <f>SUM(E84:E93)</f>
        <v>1579.4000000000003</v>
      </c>
      <c r="F94" s="256">
        <f>SUM(F84:F93)</f>
        <v>489.3</v>
      </c>
      <c r="G94" s="256">
        <f t="shared" si="13"/>
        <v>3457.0000000000005</v>
      </c>
      <c r="H94" s="256">
        <f>SUM(H84:H93)</f>
        <v>2967.7000000000003</v>
      </c>
      <c r="I94" s="256">
        <f>SUM(I84:I93)</f>
        <v>1579.4000000000003</v>
      </c>
      <c r="J94" s="256">
        <f>SUM(J84:J93)</f>
        <v>489.3</v>
      </c>
      <c r="K94" s="256">
        <f t="shared" si="14"/>
        <v>3404.8999999999996</v>
      </c>
      <c r="L94" s="256">
        <f>SUM(L84:L93)</f>
        <v>2927.7</v>
      </c>
      <c r="M94" s="256">
        <f>SUM(M84:M93)</f>
        <v>1570.9</v>
      </c>
      <c r="N94" s="257">
        <f>SUM(N84:N93)</f>
        <v>477.2</v>
      </c>
      <c r="O94" s="258">
        <f t="shared" si="11"/>
        <v>98.492912930286352</v>
      </c>
      <c r="P94" s="231">
        <f t="shared" si="15"/>
        <v>98.492912930286352</v>
      </c>
    </row>
    <row r="95" spans="1:16" ht="12.75" customHeight="1">
      <c r="A95" s="644" t="s">
        <v>608</v>
      </c>
      <c r="B95" s="644"/>
      <c r="C95" s="644"/>
      <c r="D95" s="644"/>
      <c r="E95" s="644"/>
      <c r="F95" s="644"/>
      <c r="G95" s="644"/>
      <c r="H95" s="644"/>
      <c r="I95" s="644"/>
      <c r="J95" s="644"/>
      <c r="K95" s="644"/>
      <c r="L95" s="644"/>
      <c r="M95" s="644"/>
      <c r="N95" s="644"/>
      <c r="O95" s="644"/>
      <c r="P95" s="644"/>
    </row>
    <row r="96" spans="1:16" ht="6" customHeight="1">
      <c r="A96" s="645"/>
      <c r="B96" s="645"/>
      <c r="C96" s="645"/>
      <c r="D96" s="645"/>
      <c r="E96" s="645"/>
      <c r="F96" s="645"/>
      <c r="G96" s="645"/>
      <c r="H96" s="645"/>
      <c r="I96" s="645"/>
      <c r="J96" s="645"/>
      <c r="K96" s="645"/>
      <c r="L96" s="645"/>
      <c r="M96" s="645"/>
      <c r="N96" s="645"/>
      <c r="O96" s="645"/>
      <c r="P96" s="645"/>
    </row>
    <row r="97" spans="1:19" ht="12.75" customHeight="1">
      <c r="A97" s="271" t="s">
        <v>444</v>
      </c>
      <c r="B97" s="279" t="s">
        <v>541</v>
      </c>
      <c r="C97" s="222">
        <f>SUM(D97+F97)</f>
        <v>509.8</v>
      </c>
      <c r="D97" s="222">
        <v>354.1</v>
      </c>
      <c r="E97" s="222">
        <v>127.3</v>
      </c>
      <c r="F97" s="222">
        <v>155.69999999999999</v>
      </c>
      <c r="G97" s="222">
        <f>SUM(H97+J97)</f>
        <v>509.8</v>
      </c>
      <c r="H97" s="222">
        <v>354.1</v>
      </c>
      <c r="I97" s="222">
        <v>127.3</v>
      </c>
      <c r="J97" s="222">
        <v>155.69999999999999</v>
      </c>
      <c r="K97" s="222">
        <f>SUM(L97+N97)</f>
        <v>506</v>
      </c>
      <c r="L97" s="222">
        <v>350.3</v>
      </c>
      <c r="M97" s="222">
        <v>125</v>
      </c>
      <c r="N97" s="222">
        <v>155.69999999999999</v>
      </c>
      <c r="O97" s="222">
        <f>(K97/C97*100)</f>
        <v>99.254609650843463</v>
      </c>
      <c r="P97" s="222">
        <f>(K97/G97*100)</f>
        <v>99.254609650843463</v>
      </c>
    </row>
    <row r="98" spans="1:19" ht="12.75" customHeight="1">
      <c r="A98" s="262" t="s">
        <v>446</v>
      </c>
      <c r="B98" s="221" t="s">
        <v>543</v>
      </c>
      <c r="C98" s="221">
        <f>SUM(D98+F98)</f>
        <v>270.89999999999998</v>
      </c>
      <c r="D98" s="254">
        <v>80.400000000000006</v>
      </c>
      <c r="E98" s="254"/>
      <c r="F98" s="254">
        <v>190.5</v>
      </c>
      <c r="G98" s="221">
        <f>SUM(H98+J98)</f>
        <v>270.89999999999998</v>
      </c>
      <c r="H98" s="254">
        <v>80.400000000000006</v>
      </c>
      <c r="I98" s="254"/>
      <c r="J98" s="254">
        <v>190.5</v>
      </c>
      <c r="K98" s="221">
        <f>SUM(L98+N98)</f>
        <v>218.9</v>
      </c>
      <c r="L98" s="254">
        <v>80.400000000000006</v>
      </c>
      <c r="M98" s="254"/>
      <c r="N98" s="255">
        <v>138.5</v>
      </c>
      <c r="O98" s="221">
        <f>(K98/C98*100)</f>
        <v>80.804724990771518</v>
      </c>
      <c r="P98" s="221">
        <f>(K98/G98*100)</f>
        <v>80.804724990771518</v>
      </c>
    </row>
    <row r="99" spans="1:19" s="278" customFormat="1" ht="12.75" customHeight="1">
      <c r="A99" s="648" t="s">
        <v>598</v>
      </c>
      <c r="B99" s="649"/>
      <c r="C99" s="231">
        <f>SUM(D99+F99)</f>
        <v>780.7</v>
      </c>
      <c r="D99" s="231">
        <f>SUM(D97:D98)</f>
        <v>434.5</v>
      </c>
      <c r="E99" s="231">
        <f>SUM(E97:E98)</f>
        <v>127.3</v>
      </c>
      <c r="F99" s="231">
        <f>SUM(F97:F98)</f>
        <v>346.2</v>
      </c>
      <c r="G99" s="231">
        <f>SUM(H99+J99)</f>
        <v>780.7</v>
      </c>
      <c r="H99" s="231">
        <f>SUM(H97:H98)</f>
        <v>434.5</v>
      </c>
      <c r="I99" s="231">
        <f>SUM(I97:I98)</f>
        <v>127.3</v>
      </c>
      <c r="J99" s="231">
        <f>SUM(J97:J98)</f>
        <v>346.2</v>
      </c>
      <c r="K99" s="231">
        <f>SUM(L99+N99)</f>
        <v>724.90000000000009</v>
      </c>
      <c r="L99" s="231">
        <f>SUM(L97:L98)</f>
        <v>430.70000000000005</v>
      </c>
      <c r="M99" s="231">
        <f>SUM(M97:M98)</f>
        <v>125</v>
      </c>
      <c r="N99" s="232">
        <f>SUM(N97:N98)</f>
        <v>294.2</v>
      </c>
      <c r="O99" s="266">
        <f>(K99/C99*100)</f>
        <v>92.852568208018454</v>
      </c>
      <c r="P99" s="266">
        <f>(K99/G99*100)</f>
        <v>92.852568208018454</v>
      </c>
    </row>
    <row r="100" spans="1:19">
      <c r="A100" s="644" t="s">
        <v>609</v>
      </c>
      <c r="B100" s="644"/>
      <c r="C100" s="644"/>
      <c r="D100" s="644"/>
      <c r="E100" s="644"/>
      <c r="F100" s="644"/>
      <c r="G100" s="644"/>
      <c r="H100" s="644"/>
      <c r="I100" s="644"/>
      <c r="J100" s="644"/>
      <c r="K100" s="644"/>
      <c r="L100" s="644"/>
      <c r="M100" s="644"/>
      <c r="N100" s="644"/>
      <c r="O100" s="644"/>
      <c r="P100" s="644"/>
    </row>
    <row r="101" spans="1:19" ht="14.25" customHeight="1">
      <c r="A101" s="645"/>
      <c r="B101" s="645"/>
      <c r="C101" s="645"/>
      <c r="D101" s="645"/>
      <c r="E101" s="645"/>
      <c r="F101" s="645"/>
      <c r="G101" s="645"/>
      <c r="H101" s="645"/>
      <c r="I101" s="645"/>
      <c r="J101" s="645"/>
      <c r="K101" s="645"/>
      <c r="L101" s="645"/>
      <c r="M101" s="645"/>
      <c r="N101" s="645"/>
      <c r="O101" s="645"/>
      <c r="P101" s="645"/>
    </row>
    <row r="102" spans="1:19" ht="26.25" customHeight="1">
      <c r="A102" s="259" t="s">
        <v>444</v>
      </c>
      <c r="B102" s="248" t="s">
        <v>545</v>
      </c>
      <c r="C102" s="222">
        <f>SUM(D102+F102)</f>
        <v>642.29999999999995</v>
      </c>
      <c r="D102" s="280">
        <v>521</v>
      </c>
      <c r="E102" s="280">
        <v>368.4</v>
      </c>
      <c r="F102" s="280">
        <v>121.3</v>
      </c>
      <c r="G102" s="222">
        <f>SUM(H102+J102)</f>
        <v>642.29999999999995</v>
      </c>
      <c r="H102" s="280">
        <v>521</v>
      </c>
      <c r="I102" s="280">
        <v>368.4</v>
      </c>
      <c r="J102" s="244">
        <v>121.3</v>
      </c>
      <c r="K102" s="222">
        <f>SUM(L102+N102)</f>
        <v>639.59999999999991</v>
      </c>
      <c r="L102" s="280">
        <v>518.29999999999995</v>
      </c>
      <c r="M102" s="280">
        <v>368.4</v>
      </c>
      <c r="N102" s="280">
        <v>121.3</v>
      </c>
      <c r="O102" s="281">
        <f>(K102/C102*100)</f>
        <v>99.579635684259685</v>
      </c>
      <c r="P102" s="222">
        <f>(K102/G102*100)</f>
        <v>99.579635684259685</v>
      </c>
    </row>
    <row r="103" spans="1:19" s="283" customFormat="1" ht="15.75" customHeight="1">
      <c r="A103" s="244" t="s">
        <v>446</v>
      </c>
      <c r="B103" s="282" t="s">
        <v>590</v>
      </c>
      <c r="C103" s="222">
        <f>SUM(D103+F103)</f>
        <v>100.2</v>
      </c>
      <c r="D103" s="222">
        <v>100.2</v>
      </c>
      <c r="E103" s="222">
        <v>70.2</v>
      </c>
      <c r="F103" s="222"/>
      <c r="G103" s="222">
        <f>SUM(H103+J103)</f>
        <v>100.2</v>
      </c>
      <c r="H103" s="222">
        <v>100.2</v>
      </c>
      <c r="I103" s="222">
        <v>70.2</v>
      </c>
      <c r="J103" s="222"/>
      <c r="K103" s="222">
        <f>SUM(L103+N103)</f>
        <v>94.6</v>
      </c>
      <c r="L103" s="281">
        <v>94.6</v>
      </c>
      <c r="M103" s="281">
        <v>68.599999999999994</v>
      </c>
      <c r="N103" s="281"/>
      <c r="O103" s="281">
        <f>(K103/C103*100)</f>
        <v>94.411177644710577</v>
      </c>
      <c r="P103" s="222">
        <f>(K103/G103*100)</f>
        <v>94.411177644710577</v>
      </c>
      <c r="Q103"/>
      <c r="R103"/>
      <c r="S103"/>
    </row>
    <row r="104" spans="1:19" ht="16.5" customHeight="1">
      <c r="A104" s="262" t="s">
        <v>448</v>
      </c>
      <c r="B104" s="284" t="s">
        <v>543</v>
      </c>
      <c r="C104" s="221">
        <f>SUM(D104+F104)</f>
        <v>5490.4000000000005</v>
      </c>
      <c r="D104" s="254">
        <v>5261.6</v>
      </c>
      <c r="E104" s="254">
        <v>2881.5</v>
      </c>
      <c r="F104" s="254">
        <v>228.8</v>
      </c>
      <c r="G104" s="221">
        <f>SUM(H104+J104)</f>
        <v>5490.4000000000005</v>
      </c>
      <c r="H104" s="254">
        <v>5261.6</v>
      </c>
      <c r="I104" s="254">
        <v>2881.5</v>
      </c>
      <c r="J104" s="254">
        <v>228.8</v>
      </c>
      <c r="K104" s="221">
        <f>SUM(L104+N104)</f>
        <v>5328.5</v>
      </c>
      <c r="L104" s="254">
        <v>5123.5</v>
      </c>
      <c r="M104" s="254">
        <v>2838.8</v>
      </c>
      <c r="N104" s="254">
        <v>205</v>
      </c>
      <c r="O104" s="285">
        <f>(K104/C104*100)</f>
        <v>97.05121666909514</v>
      </c>
      <c r="P104" s="221">
        <f>(K104/G104*100)</f>
        <v>97.05121666909514</v>
      </c>
    </row>
    <row r="105" spans="1:19">
      <c r="A105" s="648" t="s">
        <v>598</v>
      </c>
      <c r="B105" s="649"/>
      <c r="C105" s="231">
        <f>SUM(D105+F105)</f>
        <v>6232.9000000000005</v>
      </c>
      <c r="D105" s="231">
        <f>SUM(D102:D104)</f>
        <v>5882.8</v>
      </c>
      <c r="E105" s="231">
        <f>SUM(E102:E104)</f>
        <v>3320.1</v>
      </c>
      <c r="F105" s="231">
        <f>SUM(F102:F104)</f>
        <v>350.1</v>
      </c>
      <c r="G105" s="231">
        <f>SUM(H105+J105)</f>
        <v>6232.9000000000005</v>
      </c>
      <c r="H105" s="231">
        <f>SUM(H102:H104)</f>
        <v>5882.8</v>
      </c>
      <c r="I105" s="231">
        <f>SUM(I102:I104)</f>
        <v>3320.1</v>
      </c>
      <c r="J105" s="231">
        <f>SUM(J102:J104)</f>
        <v>350.1</v>
      </c>
      <c r="K105" s="231">
        <f>SUM(L105+N105)</f>
        <v>6062.7</v>
      </c>
      <c r="L105" s="231">
        <f>SUM(L102:L104)</f>
        <v>5736.4</v>
      </c>
      <c r="M105" s="231">
        <f>SUM(M102:M104)</f>
        <v>3275.8</v>
      </c>
      <c r="N105" s="232">
        <f>SUM(N102:N104)</f>
        <v>326.3</v>
      </c>
      <c r="O105" s="266">
        <f>(K105/C105*100)</f>
        <v>97.269328883826134</v>
      </c>
      <c r="P105" s="231">
        <f>(K105/G105*100)</f>
        <v>97.269328883826134</v>
      </c>
    </row>
    <row r="106" spans="1:19">
      <c r="A106" s="286"/>
      <c r="B106" s="286"/>
      <c r="C106" s="287"/>
      <c r="D106" s="287"/>
      <c r="E106" s="288"/>
      <c r="F106" s="288"/>
      <c r="G106" s="287"/>
      <c r="H106" s="288"/>
      <c r="I106" s="289"/>
      <c r="J106" s="288"/>
      <c r="K106" s="287"/>
      <c r="L106" s="288"/>
      <c r="M106" s="288"/>
      <c r="N106" s="288"/>
      <c r="O106" s="253"/>
      <c r="P106" s="253"/>
    </row>
    <row r="107" spans="1:19">
      <c r="A107" s="638" t="s">
        <v>610</v>
      </c>
      <c r="B107" s="638"/>
      <c r="C107" s="231">
        <f>SUM(D107+F107)</f>
        <v>974.6</v>
      </c>
      <c r="D107" s="220">
        <v>92.5</v>
      </c>
      <c r="E107" s="220">
        <v>0</v>
      </c>
      <c r="F107" s="220">
        <v>882.1</v>
      </c>
      <c r="G107" s="231">
        <f>SUM(H107+J107)</f>
        <v>974.6</v>
      </c>
      <c r="H107" s="220">
        <v>92.5</v>
      </c>
      <c r="I107" s="220">
        <v>0</v>
      </c>
      <c r="J107" s="220">
        <v>882.1</v>
      </c>
      <c r="K107" s="231">
        <f>SUM(L107+N107)</f>
        <v>973.5</v>
      </c>
      <c r="L107" s="220">
        <v>91.5</v>
      </c>
      <c r="M107" s="220">
        <v>0</v>
      </c>
      <c r="N107" s="221">
        <v>882</v>
      </c>
      <c r="O107" s="221">
        <f>(K107/C107*100)</f>
        <v>99.887133182844252</v>
      </c>
      <c r="P107" s="221">
        <f>(K107/G107*100)</f>
        <v>99.887133182844252</v>
      </c>
    </row>
    <row r="108" spans="1:19" ht="27" hidden="1" customHeight="1">
      <c r="A108" s="639" t="s">
        <v>611</v>
      </c>
      <c r="B108" s="639"/>
      <c r="C108" s="231">
        <f>SUM(D108+F108)</f>
        <v>0</v>
      </c>
      <c r="D108" s="290"/>
      <c r="E108" s="219"/>
      <c r="F108" s="219"/>
      <c r="G108" s="231">
        <f>SUM(H108+J108)</f>
        <v>0</v>
      </c>
      <c r="H108" s="290"/>
      <c r="I108" s="219"/>
      <c r="J108" s="219"/>
      <c r="K108" s="231">
        <f>SUM(L108+N108)</f>
        <v>0</v>
      </c>
      <c r="L108" s="290"/>
      <c r="M108" s="219"/>
      <c r="N108" s="219"/>
      <c r="O108" s="221" t="e">
        <f>(K108/C108*100)</f>
        <v>#DIV/0!</v>
      </c>
      <c r="P108" s="221" t="e">
        <f>(K108/G108*100)</f>
        <v>#DIV/0!</v>
      </c>
    </row>
    <row r="109" spans="1:19" ht="25.5" customHeight="1">
      <c r="A109" s="639" t="s">
        <v>612</v>
      </c>
      <c r="B109" s="639"/>
      <c r="C109" s="231">
        <f>SUM(D109+F109)</f>
        <v>34.799999999999997</v>
      </c>
      <c r="D109" s="291">
        <v>34.799999999999997</v>
      </c>
      <c r="E109" s="292"/>
      <c r="F109" s="292"/>
      <c r="G109" s="231">
        <f>SUM(H109+J109)</f>
        <v>34.799999999999997</v>
      </c>
      <c r="H109" s="293">
        <v>34.799999999999997</v>
      </c>
      <c r="I109" s="292"/>
      <c r="J109" s="292"/>
      <c r="K109" s="231">
        <f>SUM(L109+N109)</f>
        <v>30.6</v>
      </c>
      <c r="L109" s="291">
        <v>30.6</v>
      </c>
      <c r="M109" s="292"/>
      <c r="N109" s="292"/>
      <c r="O109" s="221">
        <f>(K109/C109*100)</f>
        <v>87.931034482758633</v>
      </c>
      <c r="P109" s="221">
        <f>(K109/G109*100)</f>
        <v>87.931034482758633</v>
      </c>
    </row>
    <row r="110" spans="1:19" ht="15" customHeight="1">
      <c r="A110" s="640" t="s">
        <v>613</v>
      </c>
      <c r="B110" s="641"/>
      <c r="C110" s="231">
        <f>SUM(D110+F110)</f>
        <v>670.6</v>
      </c>
      <c r="D110" s="291"/>
      <c r="E110" s="292"/>
      <c r="F110" s="292">
        <v>670.6</v>
      </c>
      <c r="G110" s="231">
        <f>SUM(H110+J110)</f>
        <v>670.6</v>
      </c>
      <c r="H110" s="291"/>
      <c r="I110" s="292"/>
      <c r="J110" s="292">
        <v>670.6</v>
      </c>
      <c r="K110" s="231">
        <f>SUM(L110+N110)</f>
        <v>670.5</v>
      </c>
      <c r="L110" s="291"/>
      <c r="M110" s="292"/>
      <c r="N110" s="291">
        <v>670.5</v>
      </c>
      <c r="O110" s="221">
        <f>(K110/C110*100)</f>
        <v>99.98508798091261</v>
      </c>
      <c r="P110" s="221">
        <f>(K110/G110*100)</f>
        <v>99.98508798091261</v>
      </c>
    </row>
    <row r="111" spans="1:19">
      <c r="A111" s="642" t="s">
        <v>614</v>
      </c>
      <c r="B111" s="642"/>
      <c r="C111" s="231">
        <f>SUM(C50+C57+C63+C68+C77+C81+C94+C99+C105+C107+C110+C109)</f>
        <v>52637.1</v>
      </c>
      <c r="D111" s="231">
        <f>SUM(D50+D57+D63+D68+D77+D81+D94+D99+D105+D107+D108+D109+D110)</f>
        <v>44319.799999999996</v>
      </c>
      <c r="E111" s="231">
        <f>SUM(E50+E57+E63+E68+E77+E81+E94+E99+E105+E107+E108+E109+E110)</f>
        <v>21632.800000000003</v>
      </c>
      <c r="F111" s="231">
        <f>SUM(F50+F57+F63+F68+F77+F81+F94+F99+F105+F108+F109)</f>
        <v>6764.6</v>
      </c>
      <c r="G111" s="231">
        <f>SUM(G50+G57+G63+G68+G77+G81+G94+G99+G105+G107+G109+G110)</f>
        <v>52637.099999999991</v>
      </c>
      <c r="H111" s="231">
        <f>SUM(H50+H57+H63+H68+H77+H81+H94+H99+H105+H107+H108+H109+H110)</f>
        <v>44319.799999999996</v>
      </c>
      <c r="I111" s="231">
        <f>SUM(I50+I57+I63+I68+I77+I81+I94+I99+I105+I107+I108+I109+I110)</f>
        <v>21632.800000000003</v>
      </c>
      <c r="J111" s="231">
        <f>SUM(J50+J57+J63+J68+J77+J81+J94+J99+J105+J108+J109)</f>
        <v>6764.6</v>
      </c>
      <c r="K111" s="231">
        <f>SUM(K50+K57+K63+K68+K77+K81+K94+K99+K105+K107+K109+K110)</f>
        <v>50936.6</v>
      </c>
      <c r="L111" s="231">
        <f>SUM(L50+L57+L63+L68+L77+L81+L94+L99+L105+L107+L108+L109+L110)</f>
        <v>43572.999999999993</v>
      </c>
      <c r="M111" s="231">
        <f>SUM(M50+M57+M63+M68+M77+M81+M94+M99+M105+M107+M108+M109+M110)</f>
        <v>21523.600000000002</v>
      </c>
      <c r="N111" s="231">
        <f>SUM(N50+N57+N63+N68+N77+N81+N94+N99+N105+N108+N109)</f>
        <v>5811.1</v>
      </c>
      <c r="O111" s="231">
        <f>(K111/C111*100)</f>
        <v>96.769388891105322</v>
      </c>
      <c r="P111" s="231">
        <f>(K111/G111*100)</f>
        <v>96.769388891105336</v>
      </c>
    </row>
    <row r="112" spans="1:19">
      <c r="J112" s="294"/>
      <c r="L112" s="294"/>
      <c r="M112" s="294"/>
    </row>
    <row r="113" spans="3:14">
      <c r="E113" s="200"/>
      <c r="F113" s="200"/>
      <c r="G113" s="200"/>
      <c r="H113" s="200"/>
      <c r="I113" s="200"/>
      <c r="J113" s="200"/>
      <c r="K113" s="200"/>
    </row>
    <row r="114" spans="3:14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</row>
    <row r="115" spans="3:14">
      <c r="F115" s="295"/>
      <c r="G115" s="296"/>
      <c r="H115" s="295"/>
      <c r="I115" s="296"/>
      <c r="J115" s="295"/>
    </row>
  </sheetData>
  <mergeCells count="47">
    <mergeCell ref="N1:P1"/>
    <mergeCell ref="A3:P3"/>
    <mergeCell ref="B6:B10"/>
    <mergeCell ref="C6:C10"/>
    <mergeCell ref="D6:F6"/>
    <mergeCell ref="G6:G10"/>
    <mergeCell ref="H6:J6"/>
    <mergeCell ref="K6:K10"/>
    <mergeCell ref="L6:N6"/>
    <mergeCell ref="O6:P6"/>
    <mergeCell ref="A63:B63"/>
    <mergeCell ref="O7:O10"/>
    <mergeCell ref="P7:P10"/>
    <mergeCell ref="D8:D10"/>
    <mergeCell ref="E8:E10"/>
    <mergeCell ref="H8:H10"/>
    <mergeCell ref="I8:I10"/>
    <mergeCell ref="L8:L10"/>
    <mergeCell ref="M8:M10"/>
    <mergeCell ref="D7:E7"/>
    <mergeCell ref="F7:F10"/>
    <mergeCell ref="H7:I7"/>
    <mergeCell ref="J7:J10"/>
    <mergeCell ref="L7:M7"/>
    <mergeCell ref="N7:N10"/>
    <mergeCell ref="A12:P12"/>
    <mergeCell ref="A50:B50"/>
    <mergeCell ref="A51:P52"/>
    <mergeCell ref="A57:B57"/>
    <mergeCell ref="A58:P59"/>
    <mergeCell ref="A105:B105"/>
    <mergeCell ref="A64:P65"/>
    <mergeCell ref="A68:B68"/>
    <mergeCell ref="A69:P70"/>
    <mergeCell ref="A77:B77"/>
    <mergeCell ref="A78:P79"/>
    <mergeCell ref="A81:B81"/>
    <mergeCell ref="A82:P83"/>
    <mergeCell ref="A94:B94"/>
    <mergeCell ref="A95:P96"/>
    <mergeCell ref="A99:B99"/>
    <mergeCell ref="A100:P101"/>
    <mergeCell ref="A107:B107"/>
    <mergeCell ref="A108:B108"/>
    <mergeCell ref="A109:B109"/>
    <mergeCell ref="A110:B110"/>
    <mergeCell ref="A111:B1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M8" sqref="M8"/>
    </sheetView>
  </sheetViews>
  <sheetFormatPr defaultRowHeight="12.75"/>
  <cols>
    <col min="1" max="1" width="33.5703125" customWidth="1"/>
    <col min="3" max="3" width="9.42578125" customWidth="1"/>
    <col min="4" max="4" width="9.140625" customWidth="1"/>
    <col min="5" max="5" width="9.85546875" customWidth="1"/>
    <col min="6" max="6" width="9.5703125" customWidth="1"/>
    <col min="7" max="7" width="10.28515625" customWidth="1"/>
    <col min="8" max="8" width="10.5703125" customWidth="1"/>
    <col min="9" max="9" width="8.140625" customWidth="1"/>
    <col min="11" max="11" width="9.5703125" bestFit="1" customWidth="1"/>
  </cols>
  <sheetData>
    <row r="1" spans="1:12">
      <c r="H1" s="671" t="s">
        <v>794</v>
      </c>
      <c r="I1" s="671"/>
    </row>
    <row r="3" spans="1:12">
      <c r="A3" s="651" t="s">
        <v>616</v>
      </c>
      <c r="B3" s="651"/>
      <c r="C3" s="651"/>
      <c r="D3" s="651"/>
      <c r="E3" s="651"/>
      <c r="F3" s="651"/>
      <c r="G3" s="651"/>
      <c r="H3" s="651"/>
      <c r="I3" s="651"/>
      <c r="J3" s="297"/>
      <c r="K3" s="297"/>
      <c r="L3" s="297"/>
    </row>
    <row r="4" spans="1:12">
      <c r="A4" s="625" t="s">
        <v>617</v>
      </c>
      <c r="B4" s="625"/>
      <c r="C4" s="625"/>
      <c r="D4" s="625"/>
      <c r="E4" s="625"/>
      <c r="F4" s="625"/>
      <c r="G4" s="625"/>
      <c r="H4" s="625"/>
      <c r="I4" s="625"/>
      <c r="J4" s="203"/>
      <c r="K4" s="203"/>
      <c r="L4" s="203"/>
    </row>
    <row r="5" spans="1:12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>
      <c r="I6" s="298" t="s">
        <v>618</v>
      </c>
    </row>
    <row r="7" spans="1:12" ht="25.5" customHeight="1">
      <c r="A7" s="652" t="s">
        <v>619</v>
      </c>
      <c r="B7" s="654" t="s">
        <v>620</v>
      </c>
      <c r="C7" s="654" t="s">
        <v>621</v>
      </c>
      <c r="D7" s="654" t="s">
        <v>622</v>
      </c>
      <c r="E7" s="654" t="s">
        <v>621</v>
      </c>
      <c r="F7" s="654" t="s">
        <v>623</v>
      </c>
      <c r="G7" s="654" t="s">
        <v>621</v>
      </c>
      <c r="H7" s="589" t="s">
        <v>639</v>
      </c>
      <c r="I7" s="591"/>
      <c r="J7" s="299"/>
      <c r="K7" s="299"/>
    </row>
    <row r="8" spans="1:12" ht="14.25" customHeight="1">
      <c r="A8" s="653"/>
      <c r="B8" s="655"/>
      <c r="C8" s="655"/>
      <c r="D8" s="655"/>
      <c r="E8" s="655"/>
      <c r="F8" s="655"/>
      <c r="G8" s="655"/>
      <c r="H8" s="300" t="s">
        <v>624</v>
      </c>
      <c r="I8" s="301" t="s">
        <v>625</v>
      </c>
      <c r="J8" s="299"/>
      <c r="K8" s="299"/>
    </row>
    <row r="9" spans="1:12" ht="14.25">
      <c r="A9" s="302" t="s">
        <v>626</v>
      </c>
      <c r="B9" s="303">
        <v>2710.8</v>
      </c>
      <c r="C9" s="304">
        <f>SUM(B9/B21*100)</f>
        <v>6.3217251584045968</v>
      </c>
      <c r="D9" s="303">
        <v>2918</v>
      </c>
      <c r="E9" s="304">
        <f>SUM(D9/D21*100)</f>
        <v>6.4393688624075907</v>
      </c>
      <c r="F9" s="303">
        <v>3455</v>
      </c>
      <c r="G9" s="304">
        <f>SUM(F9/F21*100)</f>
        <v>6.782888666391818</v>
      </c>
      <c r="H9" s="303">
        <f>SUM(F9-D9)</f>
        <v>537</v>
      </c>
      <c r="I9" s="305">
        <f>SUM(F9/D9*100)</f>
        <v>118.40301576422208</v>
      </c>
      <c r="J9" s="193"/>
      <c r="K9" s="306"/>
    </row>
    <row r="10" spans="1:12" ht="15" customHeight="1">
      <c r="A10" s="307" t="s">
        <v>627</v>
      </c>
      <c r="B10" s="303">
        <v>1129</v>
      </c>
      <c r="C10" s="304">
        <f>SUM(B10/B21*100)</f>
        <v>2.6328861235940639</v>
      </c>
      <c r="D10" s="303">
        <v>1099</v>
      </c>
      <c r="E10" s="304">
        <f>SUM(D10/D21*100)</f>
        <v>2.4252455036963476</v>
      </c>
      <c r="F10" s="303">
        <v>974</v>
      </c>
      <c r="G10" s="304">
        <f>SUM(F10/F21*100)</f>
        <v>1.9121660089914994</v>
      </c>
      <c r="H10" s="303">
        <f t="shared" ref="H10:H21" si="0">SUM(F10-D10)</f>
        <v>-125</v>
      </c>
      <c r="I10" s="305">
        <f t="shared" ref="I10:I21" si="1">SUM(F10/D10*100)</f>
        <v>88.626023657870789</v>
      </c>
      <c r="J10" s="193"/>
      <c r="K10" s="306"/>
    </row>
    <row r="11" spans="1:12" ht="15" customHeight="1">
      <c r="A11" s="307" t="s">
        <v>628</v>
      </c>
      <c r="B11" s="303">
        <v>395.2</v>
      </c>
      <c r="C11" s="304">
        <v>0.9</v>
      </c>
      <c r="D11" s="303">
        <v>772</v>
      </c>
      <c r="E11" s="304">
        <f>SUM(D11/D21*100)</f>
        <v>1.7036301445437492</v>
      </c>
      <c r="F11" s="303">
        <v>671</v>
      </c>
      <c r="G11" s="304">
        <f>SUM(F11/F21*100)</f>
        <v>1.3173135441820287</v>
      </c>
      <c r="H11" s="303">
        <f t="shared" si="0"/>
        <v>-101</v>
      </c>
      <c r="I11" s="305">
        <f t="shared" si="1"/>
        <v>86.917098445595855</v>
      </c>
      <c r="J11" s="193"/>
      <c r="K11" s="306"/>
    </row>
    <row r="12" spans="1:12" ht="14.25">
      <c r="A12" s="308" t="s">
        <v>629</v>
      </c>
      <c r="B12" s="303">
        <v>41</v>
      </c>
      <c r="C12" s="304">
        <f>SUM(B12/B21*100)</f>
        <v>9.5614110777109504E-2</v>
      </c>
      <c r="D12" s="303">
        <v>39</v>
      </c>
      <c r="E12" s="304">
        <f>SUM(D12/D21*100)</f>
        <v>8.6064217146640185E-2</v>
      </c>
      <c r="F12" s="303">
        <v>42</v>
      </c>
      <c r="G12" s="304">
        <f>SUM(F12/F21*100)</f>
        <v>8.2454797102302843E-2</v>
      </c>
      <c r="H12" s="303">
        <f t="shared" si="0"/>
        <v>3</v>
      </c>
      <c r="I12" s="305">
        <f t="shared" si="1"/>
        <v>107.69230769230769</v>
      </c>
      <c r="J12" s="193"/>
      <c r="K12" s="306"/>
    </row>
    <row r="13" spans="1:12" ht="29.25" customHeight="1">
      <c r="A13" s="309" t="s">
        <v>630</v>
      </c>
      <c r="B13" s="303">
        <v>565.29999999999995</v>
      </c>
      <c r="C13" s="304">
        <f>SUM(B13/B21*100)</f>
        <v>1.3183087029829268</v>
      </c>
      <c r="D13" s="303">
        <v>536</v>
      </c>
      <c r="E13" s="304">
        <f>SUM(D13/D21*100)</f>
        <v>1.1828312920666446</v>
      </c>
      <c r="F13" s="303">
        <v>655</v>
      </c>
      <c r="G13" s="304">
        <f>SUM(F13/F21*100)</f>
        <v>1.285902192904961</v>
      </c>
      <c r="H13" s="303">
        <f t="shared" si="0"/>
        <v>119</v>
      </c>
      <c r="I13" s="305">
        <f t="shared" si="1"/>
        <v>122.20149253731343</v>
      </c>
      <c r="J13" s="193"/>
      <c r="K13" s="306"/>
    </row>
    <row r="14" spans="1:12" ht="14.25">
      <c r="A14" s="310" t="s">
        <v>631</v>
      </c>
      <c r="B14" s="303">
        <v>4274.7</v>
      </c>
      <c r="C14" s="304">
        <f>SUM(B14/B21*100)</f>
        <v>9.9688204716807309</v>
      </c>
      <c r="D14" s="303">
        <v>4459</v>
      </c>
      <c r="E14" s="304">
        <f>SUM(D14/D21*100)</f>
        <v>9.8400088270991954</v>
      </c>
      <c r="F14" s="303">
        <v>5930</v>
      </c>
      <c r="G14" s="304">
        <f>SUM(F14/F21*100)</f>
        <v>11.641832067063234</v>
      </c>
      <c r="H14" s="303">
        <f t="shared" si="0"/>
        <v>1471</v>
      </c>
      <c r="I14" s="305">
        <f t="shared" si="1"/>
        <v>132.98945952007176</v>
      </c>
      <c r="J14" s="193"/>
      <c r="K14" s="306"/>
    </row>
    <row r="15" spans="1:12" ht="14.25">
      <c r="A15" s="311" t="s">
        <v>632</v>
      </c>
      <c r="B15" s="303">
        <v>2917.2</v>
      </c>
      <c r="C15" s="304">
        <f>SUM(B15/B21*100)</f>
        <v>6.8030605843654595</v>
      </c>
      <c r="D15" s="303">
        <v>2921</v>
      </c>
      <c r="E15" s="304">
        <v>6.5</v>
      </c>
      <c r="F15" s="303">
        <v>3452</v>
      </c>
      <c r="G15" s="304">
        <f>SUM(F15/F21*100)</f>
        <v>6.7769990380273679</v>
      </c>
      <c r="H15" s="303">
        <f t="shared" si="0"/>
        <v>531</v>
      </c>
      <c r="I15" s="305">
        <f t="shared" si="1"/>
        <v>118.17870592262925</v>
      </c>
      <c r="J15" s="193"/>
      <c r="K15" s="306"/>
    </row>
    <row r="16" spans="1:12" ht="14.25">
      <c r="A16" s="308" t="s">
        <v>633</v>
      </c>
      <c r="B16" s="303">
        <v>469.7</v>
      </c>
      <c r="C16" s="304">
        <f>SUM(B16/B21*100)</f>
        <v>1.095364581268496</v>
      </c>
      <c r="D16" s="303">
        <v>299</v>
      </c>
      <c r="E16" s="304">
        <f>SUM(D16/D21*100)</f>
        <v>0.6598256647909081</v>
      </c>
      <c r="F16" s="303">
        <v>410</v>
      </c>
      <c r="G16" s="304">
        <f>SUM(F16/F21*100)</f>
        <v>0.80491587647486107</v>
      </c>
      <c r="H16" s="303">
        <f t="shared" si="0"/>
        <v>111</v>
      </c>
      <c r="I16" s="305">
        <f t="shared" si="1"/>
        <v>137.12374581939798</v>
      </c>
      <c r="J16" s="193"/>
      <c r="K16" s="306"/>
    </row>
    <row r="17" spans="1:11" ht="14.25">
      <c r="A17" s="312" t="s">
        <v>634</v>
      </c>
      <c r="B17" s="303">
        <v>712.9</v>
      </c>
      <c r="C17" s="304">
        <v>1.7</v>
      </c>
      <c r="D17" s="303">
        <v>655</v>
      </c>
      <c r="E17" s="304">
        <f>SUM(D17/D21*100)</f>
        <v>1.4454374931038287</v>
      </c>
      <c r="F17" s="303">
        <v>754</v>
      </c>
      <c r="G17" s="304">
        <f>SUM(F17/F21*100)</f>
        <v>1.4802599289318177</v>
      </c>
      <c r="H17" s="303">
        <f t="shared" si="0"/>
        <v>99</v>
      </c>
      <c r="I17" s="305">
        <f t="shared" si="1"/>
        <v>115.11450381679388</v>
      </c>
      <c r="J17" s="193"/>
      <c r="K17" s="306"/>
    </row>
    <row r="18" spans="1:11" ht="14.25">
      <c r="A18" s="313" t="s">
        <v>635</v>
      </c>
      <c r="B18" s="303">
        <v>4159.7</v>
      </c>
      <c r="C18" s="304">
        <f>SUM(B18/B21*100)</f>
        <v>9.7006345512083509</v>
      </c>
      <c r="D18" s="303">
        <v>3755</v>
      </c>
      <c r="E18" s="304">
        <f>SUM(D18/D21*100)</f>
        <v>8.2864393688624087</v>
      </c>
      <c r="F18" s="303">
        <v>4471</v>
      </c>
      <c r="G18" s="304">
        <f>SUM(F18/F21*100)</f>
        <v>8.7775094724856206</v>
      </c>
      <c r="H18" s="303">
        <f t="shared" si="0"/>
        <v>716</v>
      </c>
      <c r="I18" s="305">
        <f t="shared" si="1"/>
        <v>119.06790945406125</v>
      </c>
      <c r="J18" s="193"/>
      <c r="K18" s="306"/>
    </row>
    <row r="19" spans="1:11" ht="14.25">
      <c r="A19" s="312" t="s">
        <v>636</v>
      </c>
      <c r="B19" s="303">
        <v>20287.8</v>
      </c>
      <c r="C19" s="304">
        <f>SUM(B19/B21*100)</f>
        <v>47.312194063996152</v>
      </c>
      <c r="D19" s="303">
        <v>21819</v>
      </c>
      <c r="E19" s="304">
        <v>48.2</v>
      </c>
      <c r="F19" s="303">
        <v>23369</v>
      </c>
      <c r="G19" s="304">
        <f>SUM(F19/F21*100)</f>
        <v>45.878241749612265</v>
      </c>
      <c r="H19" s="303">
        <f t="shared" si="0"/>
        <v>1550</v>
      </c>
      <c r="I19" s="305">
        <f t="shared" si="1"/>
        <v>107.10390027040653</v>
      </c>
      <c r="J19" s="193"/>
      <c r="K19" s="306"/>
    </row>
    <row r="20" spans="1:11" ht="14.25">
      <c r="A20" s="308" t="s">
        <v>637</v>
      </c>
      <c r="B20" s="303">
        <v>5217.3999999999996</v>
      </c>
      <c r="C20" s="304">
        <f>SUM(B20/B21*100)</f>
        <v>12.16724540410954</v>
      </c>
      <c r="D20" s="303">
        <v>6043</v>
      </c>
      <c r="E20" s="304">
        <f>SUM(D20/D21*100)</f>
        <v>13.335540108131966</v>
      </c>
      <c r="F20" s="303">
        <v>6754</v>
      </c>
      <c r="G20" s="304">
        <v>13.2</v>
      </c>
      <c r="H20" s="303">
        <f t="shared" si="0"/>
        <v>711</v>
      </c>
      <c r="I20" s="305">
        <f t="shared" si="1"/>
        <v>111.76567929836175</v>
      </c>
      <c r="J20" s="193"/>
      <c r="K20" s="306"/>
    </row>
    <row r="21" spans="1:11" ht="15">
      <c r="A21" s="314" t="s">
        <v>638</v>
      </c>
      <c r="B21" s="315">
        <f>SUM(B9:B20)</f>
        <v>42880.700000000004</v>
      </c>
      <c r="C21" s="316">
        <f>SUM(B21/B21*100)</f>
        <v>100</v>
      </c>
      <c r="D21" s="316">
        <f>SUM(D9:D20)</f>
        <v>45315</v>
      </c>
      <c r="E21" s="316">
        <f>SUM(D21/D21*100)</f>
        <v>100</v>
      </c>
      <c r="F21" s="316">
        <f>SUM(F9:F20)</f>
        <v>50937</v>
      </c>
      <c r="G21" s="317">
        <f>SUM(F21/F21*100)</f>
        <v>100</v>
      </c>
      <c r="H21" s="316">
        <f t="shared" si="0"/>
        <v>5622</v>
      </c>
      <c r="I21" s="318">
        <f t="shared" si="1"/>
        <v>112.40648791790797</v>
      </c>
      <c r="J21" s="319"/>
      <c r="K21" s="319"/>
    </row>
    <row r="24" spans="1:11">
      <c r="B24" s="200"/>
      <c r="C24" s="200"/>
      <c r="D24" s="200"/>
      <c r="E24" s="193"/>
      <c r="F24" s="193"/>
      <c r="G24" s="193"/>
    </row>
    <row r="25" spans="1:11">
      <c r="B25" s="193"/>
      <c r="C25" s="193"/>
      <c r="D25" s="193"/>
      <c r="E25" s="193"/>
      <c r="F25" s="193"/>
      <c r="G25" s="193"/>
    </row>
  </sheetData>
  <mergeCells count="11">
    <mergeCell ref="H1:I1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9" sqref="N9"/>
    </sheetView>
  </sheetViews>
  <sheetFormatPr defaultRowHeight="12.75"/>
  <cols>
    <col min="1" max="1" width="4.85546875" customWidth="1"/>
    <col min="2" max="2" width="26" customWidth="1"/>
    <col min="3" max="3" width="9" customWidth="1"/>
    <col min="4" max="4" width="10.28515625" customWidth="1"/>
    <col min="5" max="5" width="9.42578125" customWidth="1"/>
    <col min="6" max="6" width="10" customWidth="1"/>
    <col min="7" max="7" width="9" customWidth="1"/>
    <col min="8" max="8" width="9.5703125" customWidth="1"/>
    <col min="9" max="9" width="7.85546875" customWidth="1"/>
    <col min="10" max="11" width="9.7109375" customWidth="1"/>
    <col min="12" max="12" width="8.5703125" customWidth="1"/>
    <col min="13" max="13" width="7.140625" customWidth="1"/>
    <col min="14" max="14" width="8.140625" customWidth="1"/>
  </cols>
  <sheetData>
    <row r="1" spans="1:15">
      <c r="I1" s="671" t="s">
        <v>795</v>
      </c>
      <c r="J1" s="671"/>
    </row>
    <row r="2" spans="1:15">
      <c r="A2" s="651" t="s">
        <v>640</v>
      </c>
      <c r="B2" s="651"/>
      <c r="C2" s="651"/>
      <c r="D2" s="651"/>
      <c r="E2" s="651"/>
      <c r="F2" s="651"/>
      <c r="G2" s="651"/>
      <c r="H2" s="651"/>
      <c r="I2" s="651"/>
      <c r="J2" s="651"/>
      <c r="K2" s="320"/>
      <c r="L2" s="320"/>
      <c r="M2" s="320"/>
      <c r="N2" s="320"/>
      <c r="O2" s="320"/>
    </row>
    <row r="3" spans="1:15">
      <c r="A3" s="625" t="s">
        <v>641</v>
      </c>
      <c r="B3" s="625"/>
      <c r="C3" s="625"/>
      <c r="D3" s="625"/>
      <c r="E3" s="625"/>
      <c r="F3" s="625"/>
      <c r="G3" s="625"/>
      <c r="H3" s="625"/>
      <c r="I3" s="625"/>
      <c r="J3" s="625"/>
      <c r="K3" s="321"/>
      <c r="L3" s="321"/>
      <c r="M3" s="321"/>
      <c r="N3" s="321"/>
      <c r="O3" s="321"/>
    </row>
    <row r="5" spans="1:15">
      <c r="I5" s="659" t="s">
        <v>642</v>
      </c>
      <c r="J5" s="660"/>
    </row>
    <row r="6" spans="1:15" ht="30" customHeight="1">
      <c r="A6" s="322" t="s">
        <v>439</v>
      </c>
      <c r="B6" s="661" t="s">
        <v>643</v>
      </c>
      <c r="C6" s="663" t="s">
        <v>620</v>
      </c>
      <c r="D6" s="663" t="s">
        <v>621</v>
      </c>
      <c r="E6" s="663" t="s">
        <v>622</v>
      </c>
      <c r="F6" s="663" t="s">
        <v>621</v>
      </c>
      <c r="G6" s="663" t="s">
        <v>623</v>
      </c>
      <c r="H6" s="663" t="s">
        <v>621</v>
      </c>
      <c r="I6" s="656" t="s">
        <v>639</v>
      </c>
      <c r="J6" s="657"/>
      <c r="K6" s="658"/>
      <c r="L6" s="658"/>
      <c r="M6" s="323"/>
      <c r="N6" s="323"/>
    </row>
    <row r="7" spans="1:15">
      <c r="A7" s="324" t="s">
        <v>443</v>
      </c>
      <c r="B7" s="662"/>
      <c r="C7" s="664"/>
      <c r="D7" s="664"/>
      <c r="E7" s="664"/>
      <c r="F7" s="664"/>
      <c r="G7" s="664"/>
      <c r="H7" s="664"/>
      <c r="I7" s="325" t="s">
        <v>644</v>
      </c>
      <c r="J7" s="326" t="s">
        <v>691</v>
      </c>
      <c r="K7" s="323"/>
      <c r="L7" s="323"/>
      <c r="M7" s="323"/>
      <c r="N7" s="323"/>
    </row>
    <row r="8" spans="1:15">
      <c r="A8" s="327" t="s">
        <v>444</v>
      </c>
      <c r="B8" s="328" t="s">
        <v>39</v>
      </c>
      <c r="C8" s="329">
        <v>17952.099999999999</v>
      </c>
      <c r="D8" s="329">
        <f>SUM(C8/C39*100)</f>
        <v>41.865221416627996</v>
      </c>
      <c r="E8" s="329">
        <v>19274.3</v>
      </c>
      <c r="F8" s="329">
        <v>42.6</v>
      </c>
      <c r="G8" s="329">
        <v>21523.599999999999</v>
      </c>
      <c r="H8" s="329">
        <f>SUM(G8/G39*100)</f>
        <v>42.255666848592163</v>
      </c>
      <c r="I8" s="330">
        <f>SUM(G8-E8)</f>
        <v>2249.2999999999993</v>
      </c>
      <c r="J8" s="330">
        <f>SUM(G8/E8*100)</f>
        <v>111.6699439149541</v>
      </c>
      <c r="K8" s="193"/>
      <c r="L8" s="193"/>
      <c r="M8" s="331"/>
      <c r="N8" s="306"/>
    </row>
    <row r="9" spans="1:15">
      <c r="A9" s="327" t="s">
        <v>446</v>
      </c>
      <c r="B9" s="332" t="s">
        <v>25</v>
      </c>
      <c r="C9" s="329">
        <v>5548.6</v>
      </c>
      <c r="D9" s="329">
        <f>SUM(C9/C39*100)</f>
        <v>12.939620855069997</v>
      </c>
      <c r="E9" s="329">
        <v>5927.8</v>
      </c>
      <c r="F9" s="329">
        <f t="shared" ref="F9:F38" si="0">SUM(E9/$E$39*100)</f>
        <v>13.081290783866747</v>
      </c>
      <c r="G9" s="329">
        <v>6594.3</v>
      </c>
      <c r="H9" s="329">
        <f>SUM(G9/G39*100)</f>
        <v>12.946093771472771</v>
      </c>
      <c r="I9" s="330">
        <f t="shared" ref="I9:I39" si="1">SUM(G9-E9)</f>
        <v>666.5</v>
      </c>
      <c r="J9" s="330">
        <f t="shared" ref="J9:J39" si="2">SUM(G9/E9*100)</f>
        <v>111.2436317014744</v>
      </c>
      <c r="K9" s="193"/>
      <c r="L9" s="193"/>
      <c r="M9" s="331"/>
      <c r="N9" s="306"/>
    </row>
    <row r="10" spans="1:15">
      <c r="A10" s="327" t="s">
        <v>448</v>
      </c>
      <c r="B10" s="332" t="s">
        <v>645</v>
      </c>
      <c r="C10" s="329">
        <f>SUM(C11:C27)</f>
        <v>10314.900000000001</v>
      </c>
      <c r="D10" s="329">
        <v>24.1</v>
      </c>
      <c r="E10" s="329">
        <f>SUM(E11:E27)</f>
        <v>10375.599999999999</v>
      </c>
      <c r="F10" s="329">
        <f t="shared" si="0"/>
        <v>22.896562073127942</v>
      </c>
      <c r="G10" s="329">
        <f>SUM(G11:G27)</f>
        <v>12533.900000000001</v>
      </c>
      <c r="H10" s="329">
        <f>SUM(G10/G39*100)</f>
        <v>24.606864219441423</v>
      </c>
      <c r="I10" s="330">
        <f t="shared" si="1"/>
        <v>2158.3000000000029</v>
      </c>
      <c r="J10" s="330">
        <f t="shared" si="2"/>
        <v>120.80168857704618</v>
      </c>
      <c r="K10" s="193"/>
      <c r="L10" s="193"/>
      <c r="M10" s="331"/>
      <c r="N10" s="306"/>
    </row>
    <row r="11" spans="1:15">
      <c r="A11" s="187" t="s">
        <v>646</v>
      </c>
      <c r="B11" s="190" t="s">
        <v>647</v>
      </c>
      <c r="C11" s="333">
        <v>1019.6</v>
      </c>
      <c r="D11" s="333">
        <f>SUM(C11/C39*100)</f>
        <v>2.3777596914229484</v>
      </c>
      <c r="E11" s="333">
        <v>1062.8</v>
      </c>
      <c r="F11" s="333">
        <f t="shared" si="0"/>
        <v>2.3453550803153913</v>
      </c>
      <c r="G11" s="333">
        <v>1256.9000000000001</v>
      </c>
      <c r="H11" s="333">
        <f>SUM(G11/G39*100)</f>
        <v>2.4675773412438207</v>
      </c>
      <c r="I11" s="334">
        <f t="shared" si="1"/>
        <v>194.10000000000014</v>
      </c>
      <c r="J11" s="334">
        <f t="shared" si="2"/>
        <v>118.26307866014302</v>
      </c>
      <c r="K11" s="193"/>
      <c r="L11" s="193"/>
      <c r="M11" s="331"/>
      <c r="N11" s="306"/>
    </row>
    <row r="12" spans="1:15">
      <c r="A12" s="187" t="s">
        <v>648</v>
      </c>
      <c r="B12" s="190" t="s">
        <v>649</v>
      </c>
      <c r="C12" s="333">
        <v>49</v>
      </c>
      <c r="D12" s="333">
        <f>SUM(C12/C39*100)</f>
        <v>0.11427052263605772</v>
      </c>
      <c r="E12" s="333">
        <v>50.1</v>
      </c>
      <c r="F12" s="333">
        <f t="shared" si="0"/>
        <v>0.11055917343225548</v>
      </c>
      <c r="G12" s="333">
        <v>70.7</v>
      </c>
      <c r="H12" s="333">
        <f>SUM(G12/G39*100)</f>
        <v>0.13879999842942009</v>
      </c>
      <c r="I12" s="334">
        <f t="shared" si="1"/>
        <v>20.6</v>
      </c>
      <c r="J12" s="334">
        <f t="shared" si="2"/>
        <v>141.11776447105788</v>
      </c>
      <c r="K12" s="193"/>
      <c r="L12" s="193"/>
      <c r="M12" s="331"/>
      <c r="N12" s="306"/>
    </row>
    <row r="13" spans="1:15">
      <c r="A13" s="187" t="s">
        <v>650</v>
      </c>
      <c r="B13" s="190" t="s">
        <v>651</v>
      </c>
      <c r="C13" s="333">
        <v>103.9</v>
      </c>
      <c r="D13" s="333">
        <f>SUM(C13/C39*100)</f>
        <v>0.24230014901808974</v>
      </c>
      <c r="E13" s="333">
        <v>99.5</v>
      </c>
      <c r="F13" s="333">
        <f t="shared" si="0"/>
        <v>0.21957360791435968</v>
      </c>
      <c r="G13" s="333">
        <v>106.1</v>
      </c>
      <c r="H13" s="333">
        <f>SUM(G13/G39*100)</f>
        <v>0.2082981588877153</v>
      </c>
      <c r="I13" s="334">
        <f t="shared" si="1"/>
        <v>6.5999999999999943</v>
      </c>
      <c r="J13" s="334">
        <f t="shared" si="2"/>
        <v>106.63316582914572</v>
      </c>
      <c r="K13" s="193"/>
      <c r="L13" s="193"/>
      <c r="M13" s="331"/>
      <c r="N13" s="306"/>
    </row>
    <row r="14" spans="1:15">
      <c r="A14" s="187" t="s">
        <v>652</v>
      </c>
      <c r="B14" s="190" t="s">
        <v>653</v>
      </c>
      <c r="C14" s="333">
        <v>358.1</v>
      </c>
      <c r="D14" s="333">
        <f>SUM(C14/C39*100)</f>
        <v>0.83510763583616887</v>
      </c>
      <c r="E14" s="333">
        <v>407.7</v>
      </c>
      <c r="F14" s="333">
        <f t="shared" si="0"/>
        <v>0.89970009996667777</v>
      </c>
      <c r="G14" s="333">
        <v>473.8</v>
      </c>
      <c r="H14" s="333">
        <f>SUM(G14/G39*100)</f>
        <v>0.93017594421300198</v>
      </c>
      <c r="I14" s="334">
        <f t="shared" si="1"/>
        <v>66.100000000000023</v>
      </c>
      <c r="J14" s="334">
        <f t="shared" si="2"/>
        <v>116.21290164336521</v>
      </c>
      <c r="K14" s="193"/>
      <c r="L14" s="193"/>
      <c r="M14" s="331"/>
      <c r="N14" s="306"/>
    </row>
    <row r="15" spans="1:15">
      <c r="A15" s="187" t="s">
        <v>654</v>
      </c>
      <c r="B15" s="190" t="s">
        <v>655</v>
      </c>
      <c r="C15" s="333">
        <v>69.3</v>
      </c>
      <c r="D15" s="333">
        <f>SUM(C15/C39*100)</f>
        <v>0.16161116772813877</v>
      </c>
      <c r="E15" s="333">
        <v>27.9</v>
      </c>
      <c r="F15" s="333">
        <f t="shared" si="0"/>
        <v>6.1568881013172212E-2</v>
      </c>
      <c r="G15" s="333">
        <v>32.200000000000003</v>
      </c>
      <c r="H15" s="333">
        <f>SUM(G15/G39*100)</f>
        <v>6.3215840868844797E-2</v>
      </c>
      <c r="I15" s="334">
        <f t="shared" si="1"/>
        <v>4.3000000000000043</v>
      </c>
      <c r="J15" s="334">
        <f t="shared" si="2"/>
        <v>115.41218637992834</v>
      </c>
      <c r="K15" s="193"/>
      <c r="L15" s="193"/>
      <c r="M15" s="331"/>
      <c r="N15" s="306"/>
    </row>
    <row r="16" spans="1:15">
      <c r="A16" s="187" t="s">
        <v>656</v>
      </c>
      <c r="B16" s="190" t="s">
        <v>657</v>
      </c>
      <c r="C16" s="333">
        <v>98.9</v>
      </c>
      <c r="D16" s="333">
        <f>SUM(C16/C39*100)</f>
        <v>0.23063989160624715</v>
      </c>
      <c r="E16" s="333">
        <v>135.6</v>
      </c>
      <c r="F16" s="333">
        <f t="shared" si="0"/>
        <v>0.29923800234358966</v>
      </c>
      <c r="G16" s="333"/>
      <c r="H16" s="333">
        <f>SUM(G16/G39*100)</f>
        <v>0</v>
      </c>
      <c r="I16" s="334">
        <f t="shared" si="1"/>
        <v>-135.6</v>
      </c>
      <c r="J16" s="334">
        <f t="shared" si="2"/>
        <v>0</v>
      </c>
      <c r="K16" s="193"/>
      <c r="L16" s="193"/>
      <c r="M16" s="331"/>
      <c r="N16" s="306"/>
    </row>
    <row r="17" spans="1:14">
      <c r="A17" s="187" t="s">
        <v>658</v>
      </c>
      <c r="B17" s="190" t="s">
        <v>659</v>
      </c>
      <c r="C17" s="333">
        <v>1116.5</v>
      </c>
      <c r="D17" s="333">
        <f>SUM(C17/C39*100)</f>
        <v>2.6037354800644579</v>
      </c>
      <c r="E17" s="333">
        <v>741.7</v>
      </c>
      <c r="F17" s="333">
        <f t="shared" si="0"/>
        <v>1.6367612561817144</v>
      </c>
      <c r="G17" s="333"/>
      <c r="H17" s="333">
        <f>SUM(G17/G39*100)</f>
        <v>0</v>
      </c>
      <c r="I17" s="334">
        <f t="shared" si="1"/>
        <v>-741.7</v>
      </c>
      <c r="J17" s="334">
        <f t="shared" si="2"/>
        <v>0</v>
      </c>
      <c r="K17" s="193"/>
      <c r="L17" s="193"/>
      <c r="M17" s="331"/>
      <c r="N17" s="306"/>
    </row>
    <row r="18" spans="1:14">
      <c r="A18" s="187" t="s">
        <v>660</v>
      </c>
      <c r="B18" s="190" t="s">
        <v>661</v>
      </c>
      <c r="C18" s="334">
        <v>35.5</v>
      </c>
      <c r="D18" s="334">
        <f>SUM(C18/C39*100)</f>
        <v>8.2787827624082627E-2</v>
      </c>
      <c r="E18" s="334">
        <v>47.7</v>
      </c>
      <c r="F18" s="334">
        <f t="shared" si="0"/>
        <v>0.1052629256031654</v>
      </c>
      <c r="G18" s="334">
        <v>71.5</v>
      </c>
      <c r="H18" s="334">
        <f>SUM(G18/G39*100)</f>
        <v>0.14037057832678271</v>
      </c>
      <c r="I18" s="334">
        <f t="shared" si="1"/>
        <v>23.799999999999997</v>
      </c>
      <c r="J18" s="334">
        <f t="shared" si="2"/>
        <v>149.89517819706498</v>
      </c>
      <c r="K18" s="193"/>
      <c r="L18" s="193"/>
      <c r="M18" s="331"/>
      <c r="N18" s="306"/>
    </row>
    <row r="19" spans="1:14" ht="25.5">
      <c r="A19" s="187" t="s">
        <v>662</v>
      </c>
      <c r="B19" s="335" t="s">
        <v>663</v>
      </c>
      <c r="C19" s="336">
        <v>1116.9000000000001</v>
      </c>
      <c r="D19" s="333">
        <f>SUM(C19/C39*100)</f>
        <v>2.6046683006574058</v>
      </c>
      <c r="E19" s="336">
        <v>1351.9</v>
      </c>
      <c r="F19" s="333">
        <f t="shared" si="0"/>
        <v>2.9833322667278681</v>
      </c>
      <c r="G19" s="336">
        <v>1455.3</v>
      </c>
      <c r="H19" s="337">
        <f>SUM(G19/G39*100)</f>
        <v>2.857081155789746</v>
      </c>
      <c r="I19" s="333">
        <f t="shared" si="1"/>
        <v>103.39999999999986</v>
      </c>
      <c r="J19" s="333">
        <f t="shared" si="2"/>
        <v>107.64849471114726</v>
      </c>
      <c r="K19" s="193"/>
      <c r="L19" s="193"/>
      <c r="M19" s="331"/>
      <c r="N19" s="306"/>
    </row>
    <row r="20" spans="1:14">
      <c r="A20" s="338" t="s">
        <v>664</v>
      </c>
      <c r="B20" s="339" t="s">
        <v>665</v>
      </c>
      <c r="C20" s="333">
        <v>74.900000000000006</v>
      </c>
      <c r="D20" s="333">
        <f>SUM(C20/C39*100)</f>
        <v>0.17467065602940254</v>
      </c>
      <c r="E20" s="333">
        <v>107</v>
      </c>
      <c r="F20" s="333">
        <f t="shared" si="0"/>
        <v>0.23612438238026617</v>
      </c>
      <c r="G20" s="333">
        <v>128.69999999999999</v>
      </c>
      <c r="H20" s="333">
        <f>SUM(G20/G39*100)</f>
        <v>0.2526670409882088</v>
      </c>
      <c r="I20" s="334">
        <f t="shared" si="1"/>
        <v>21.699999999999989</v>
      </c>
      <c r="J20" s="334">
        <f t="shared" si="2"/>
        <v>120.28037383177571</v>
      </c>
      <c r="K20" s="193"/>
      <c r="L20" s="193"/>
      <c r="M20" s="331"/>
      <c r="N20" s="306"/>
    </row>
    <row r="21" spans="1:14" ht="24">
      <c r="A21" s="187" t="s">
        <v>666</v>
      </c>
      <c r="B21" s="340" t="s">
        <v>667</v>
      </c>
      <c r="C21" s="333">
        <v>581.1</v>
      </c>
      <c r="D21" s="333">
        <f>SUM(C21/C39*100)</f>
        <v>1.35515511640435</v>
      </c>
      <c r="E21" s="333">
        <v>433</v>
      </c>
      <c r="F21" s="333">
        <f t="shared" si="0"/>
        <v>0.95553137916500241</v>
      </c>
      <c r="G21" s="333">
        <v>417.4</v>
      </c>
      <c r="H21" s="333">
        <f>SUM(G21/G39*100)</f>
        <v>0.81945006144893839</v>
      </c>
      <c r="I21" s="334">
        <f t="shared" si="1"/>
        <v>-15.600000000000023</v>
      </c>
      <c r="J21" s="334">
        <f t="shared" si="2"/>
        <v>96.397228637413392</v>
      </c>
      <c r="K21" s="193"/>
      <c r="L21" s="193"/>
      <c r="M21" s="331"/>
      <c r="N21" s="306"/>
    </row>
    <row r="22" spans="1:14">
      <c r="A22" s="187" t="s">
        <v>668</v>
      </c>
      <c r="B22" s="200" t="s">
        <v>669</v>
      </c>
      <c r="C22" s="333">
        <v>89</v>
      </c>
      <c r="D22" s="333">
        <f>SUM(C22/C39*100)</f>
        <v>0.20755258193079873</v>
      </c>
      <c r="E22" s="333">
        <v>114.9</v>
      </c>
      <c r="F22" s="333">
        <f t="shared" si="0"/>
        <v>0.25355786481768772</v>
      </c>
      <c r="G22" s="333">
        <v>107.4</v>
      </c>
      <c r="H22" s="333">
        <f>SUM(G22/G39*100)</f>
        <v>0.21085035122092952</v>
      </c>
      <c r="I22" s="334">
        <f t="shared" si="1"/>
        <v>-7.5</v>
      </c>
      <c r="J22" s="334">
        <f t="shared" si="2"/>
        <v>93.472584856396864</v>
      </c>
      <c r="K22" s="193"/>
      <c r="L22" s="193"/>
      <c r="M22" s="331"/>
      <c r="N22" s="306"/>
    </row>
    <row r="23" spans="1:14">
      <c r="A23" s="187" t="s">
        <v>670</v>
      </c>
      <c r="B23" s="200" t="s">
        <v>671</v>
      </c>
      <c r="C23" s="333">
        <v>1294.8</v>
      </c>
      <c r="D23" s="333">
        <f>SUM(C23/C39*100)</f>
        <v>3.0195402593707659</v>
      </c>
      <c r="E23" s="333">
        <v>1169.0999999999999</v>
      </c>
      <c r="F23" s="333">
        <f t="shared" si="0"/>
        <v>2.5799347237455064</v>
      </c>
      <c r="G23" s="333">
        <v>1424</v>
      </c>
      <c r="H23" s="333">
        <f>SUM(G23/G39*100)</f>
        <v>2.7956322173054344</v>
      </c>
      <c r="I23" s="334">
        <f t="shared" si="1"/>
        <v>254.90000000000009</v>
      </c>
      <c r="J23" s="334">
        <f t="shared" si="2"/>
        <v>121.80309639893936</v>
      </c>
      <c r="K23" s="193"/>
      <c r="L23" s="193"/>
      <c r="M23" s="331"/>
      <c r="N23" s="306"/>
    </row>
    <row r="24" spans="1:14" ht="25.5">
      <c r="A24" s="187" t="s">
        <v>672</v>
      </c>
      <c r="B24" s="341" t="s">
        <v>673</v>
      </c>
      <c r="C24" s="333"/>
      <c r="D24" s="333"/>
      <c r="E24" s="333"/>
      <c r="F24" s="333"/>
      <c r="G24" s="333">
        <v>228.1</v>
      </c>
      <c r="H24" s="333">
        <v>0.5</v>
      </c>
      <c r="I24" s="334">
        <f t="shared" si="1"/>
        <v>228.1</v>
      </c>
      <c r="J24" s="334"/>
      <c r="K24" s="193"/>
      <c r="L24" s="193"/>
      <c r="M24" s="331"/>
      <c r="N24" s="306"/>
    </row>
    <row r="25" spans="1:14">
      <c r="A25" s="187" t="s">
        <v>674</v>
      </c>
      <c r="B25" s="200" t="s">
        <v>249</v>
      </c>
      <c r="C25" s="333"/>
      <c r="D25" s="333"/>
      <c r="E25" s="333"/>
      <c r="F25" s="333"/>
      <c r="G25" s="333">
        <v>102.8</v>
      </c>
      <c r="H25" s="333">
        <f>SUM(G25/G39*100)</f>
        <v>0.20181951681109453</v>
      </c>
      <c r="I25" s="334">
        <f t="shared" si="1"/>
        <v>102.8</v>
      </c>
      <c r="J25" s="334"/>
      <c r="K25" s="193"/>
      <c r="L25" s="193"/>
      <c r="M25" s="331"/>
      <c r="N25" s="306"/>
    </row>
    <row r="26" spans="1:14">
      <c r="A26" s="187" t="s">
        <v>675</v>
      </c>
      <c r="B26" s="342" t="s">
        <v>676</v>
      </c>
      <c r="C26" s="333"/>
      <c r="D26" s="333"/>
      <c r="E26" s="333"/>
      <c r="F26" s="333"/>
      <c r="G26" s="333">
        <v>572.29999999999995</v>
      </c>
      <c r="H26" s="333">
        <f>SUM(G26/G39*100)</f>
        <v>1.1235535940757724</v>
      </c>
      <c r="I26" s="334">
        <f t="shared" si="1"/>
        <v>572.29999999999995</v>
      </c>
      <c r="J26" s="334"/>
      <c r="K26" s="193"/>
      <c r="L26" s="193"/>
      <c r="M26" s="331"/>
      <c r="N26" s="306"/>
    </row>
    <row r="27" spans="1:14">
      <c r="A27" s="187" t="s">
        <v>677</v>
      </c>
      <c r="B27" s="342" t="s">
        <v>678</v>
      </c>
      <c r="C27" s="333">
        <v>4307.3999999999996</v>
      </c>
      <c r="D27" s="333">
        <v>10.1</v>
      </c>
      <c r="E27" s="333">
        <v>4626.7</v>
      </c>
      <c r="F27" s="333">
        <v>10.199999999999999</v>
      </c>
      <c r="G27" s="333">
        <v>6086.7</v>
      </c>
      <c r="H27" s="333">
        <f>SUM(G27/G39*100)</f>
        <v>11.949560826596198</v>
      </c>
      <c r="I27" s="334">
        <f t="shared" si="1"/>
        <v>1460</v>
      </c>
      <c r="J27" s="334">
        <f t="shared" si="2"/>
        <v>131.55596861694082</v>
      </c>
      <c r="K27" s="193"/>
      <c r="L27" s="193"/>
      <c r="M27" s="331"/>
      <c r="N27" s="306"/>
    </row>
    <row r="28" spans="1:14">
      <c r="A28" s="187" t="s">
        <v>450</v>
      </c>
      <c r="B28" s="190" t="s">
        <v>679</v>
      </c>
      <c r="C28" s="333">
        <v>106.5</v>
      </c>
      <c r="D28" s="333">
        <f>SUM(C28/C39*100)</f>
        <v>0.24836348287224788</v>
      </c>
      <c r="E28" s="333">
        <v>91.4</v>
      </c>
      <c r="F28" s="333">
        <f t="shared" si="0"/>
        <v>0.20169877149118065</v>
      </c>
      <c r="G28" s="333">
        <v>91.5</v>
      </c>
      <c r="H28" s="333">
        <f>SUM(G28/G39*100)</f>
        <v>0.17963507576084778</v>
      </c>
      <c r="I28" s="334">
        <f t="shared" si="1"/>
        <v>9.9999999999994316E-2</v>
      </c>
      <c r="J28" s="334">
        <f t="shared" si="2"/>
        <v>100.10940919037199</v>
      </c>
      <c r="K28" s="193"/>
      <c r="L28" s="193"/>
      <c r="M28" s="331"/>
      <c r="N28" s="306"/>
    </row>
    <row r="29" spans="1:14">
      <c r="A29" s="187" t="s">
        <v>452</v>
      </c>
      <c r="B29" s="190" t="s">
        <v>36</v>
      </c>
      <c r="C29" s="333">
        <v>54.7</v>
      </c>
      <c r="D29" s="333">
        <f>SUM(C29/C39*100)</f>
        <v>0.12756321608555832</v>
      </c>
      <c r="E29" s="333">
        <v>60.2</v>
      </c>
      <c r="F29" s="333">
        <f t="shared" si="0"/>
        <v>0.13284754971300958</v>
      </c>
      <c r="G29" s="333">
        <v>63.9</v>
      </c>
      <c r="H29" s="333">
        <f>SUM(G29/G39*100)</f>
        <v>0.12545006930183797</v>
      </c>
      <c r="I29" s="334">
        <f t="shared" si="1"/>
        <v>3.6999999999999957</v>
      </c>
      <c r="J29" s="334">
        <f t="shared" si="2"/>
        <v>106.14617940199335</v>
      </c>
      <c r="K29" s="193"/>
      <c r="L29" s="193"/>
      <c r="M29" s="331"/>
      <c r="N29" s="306"/>
    </row>
    <row r="30" spans="1:14">
      <c r="A30" s="343" t="s">
        <v>454</v>
      </c>
      <c r="B30" s="190" t="s">
        <v>680</v>
      </c>
      <c r="C30" s="333">
        <v>2305.9</v>
      </c>
      <c r="D30" s="333">
        <f>SUM(C30/C39*100)</f>
        <v>5.3774775131935817</v>
      </c>
      <c r="E30" s="333">
        <v>2323.4</v>
      </c>
      <c r="F30" s="333">
        <f t="shared" si="0"/>
        <v>5.127209252544958</v>
      </c>
      <c r="G30" s="333">
        <v>2740.3</v>
      </c>
      <c r="H30" s="333">
        <f>SUM(G30/G39*100)</f>
        <v>5.3798251159284289</v>
      </c>
      <c r="I30" s="334">
        <f t="shared" si="1"/>
        <v>416.90000000000009</v>
      </c>
      <c r="J30" s="334">
        <f t="shared" si="2"/>
        <v>117.94353103210813</v>
      </c>
      <c r="K30" s="193"/>
      <c r="L30" s="193"/>
      <c r="M30" s="331"/>
      <c r="N30" s="306"/>
    </row>
    <row r="31" spans="1:14">
      <c r="A31" s="343" t="s">
        <v>456</v>
      </c>
      <c r="B31" s="190" t="s">
        <v>38</v>
      </c>
      <c r="C31" s="333">
        <v>16.2</v>
      </c>
      <c r="D31" s="333">
        <f>SUM(C31/C39*100)</f>
        <v>3.7779234014370104E-2</v>
      </c>
      <c r="E31" s="333">
        <v>12.7</v>
      </c>
      <c r="F31" s="333">
        <f t="shared" si="0"/>
        <v>2.8025978095601686E-2</v>
      </c>
      <c r="G31" s="333">
        <v>25.5</v>
      </c>
      <c r="H31" s="333">
        <f>SUM(G31/G39*100)</f>
        <v>5.0062234228432985E-2</v>
      </c>
      <c r="I31" s="334">
        <f t="shared" si="1"/>
        <v>12.8</v>
      </c>
      <c r="J31" s="334">
        <f t="shared" si="2"/>
        <v>200.78740157480314</v>
      </c>
      <c r="K31" s="193"/>
      <c r="L31" s="193"/>
      <c r="M31" s="331"/>
      <c r="N31" s="306"/>
    </row>
    <row r="32" spans="1:14" ht="25.5" customHeight="1">
      <c r="A32" s="327" t="s">
        <v>458</v>
      </c>
      <c r="B32" s="344" t="s">
        <v>681</v>
      </c>
      <c r="C32" s="329">
        <f>SUM(C33:C36)</f>
        <v>5164.0999999999995</v>
      </c>
      <c r="D32" s="329">
        <v>12.1</v>
      </c>
      <c r="E32" s="329">
        <f>SUM(E33:E36)</f>
        <v>5469.8000000000011</v>
      </c>
      <c r="F32" s="329">
        <v>12.1</v>
      </c>
      <c r="G32" s="329">
        <f>SUM(G33:G36)</f>
        <v>5811.0999999999995</v>
      </c>
      <c r="H32" s="333">
        <f>SUM(G32/G39*100)</f>
        <v>11.408496051954781</v>
      </c>
      <c r="I32" s="330">
        <f t="shared" si="1"/>
        <v>341.29999999999836</v>
      </c>
      <c r="J32" s="330">
        <f t="shared" si="2"/>
        <v>106.23971626019231</v>
      </c>
      <c r="K32" s="193"/>
      <c r="L32" s="193"/>
      <c r="M32" s="331"/>
      <c r="N32" s="306"/>
    </row>
    <row r="33" spans="1:14">
      <c r="A33" s="343" t="s">
        <v>682</v>
      </c>
      <c r="B33" s="345" t="s">
        <v>683</v>
      </c>
      <c r="C33" s="333">
        <v>100</v>
      </c>
      <c r="D33" s="333">
        <f>SUM(C33/C39*100)</f>
        <v>0.23320514823685248</v>
      </c>
      <c r="E33" s="333">
        <v>63</v>
      </c>
      <c r="F33" s="333">
        <f t="shared" si="0"/>
        <v>0.13902650551361467</v>
      </c>
      <c r="G33" s="333"/>
      <c r="H33" s="333">
        <f>SUM(G33/G39*100)</f>
        <v>0</v>
      </c>
      <c r="I33" s="334">
        <f t="shared" si="1"/>
        <v>-63</v>
      </c>
      <c r="J33" s="334">
        <f t="shared" si="2"/>
        <v>0</v>
      </c>
      <c r="K33" s="193"/>
      <c r="L33" s="193"/>
      <c r="M33" s="331"/>
      <c r="N33" s="306"/>
    </row>
    <row r="34" spans="1:14">
      <c r="A34" s="343" t="s">
        <v>684</v>
      </c>
      <c r="B34" s="346" t="s">
        <v>685</v>
      </c>
      <c r="C34" s="333">
        <v>849.9</v>
      </c>
      <c r="D34" s="333">
        <f>SUM(C34/C39*100)</f>
        <v>1.9820105548650091</v>
      </c>
      <c r="E34" s="333">
        <v>634.6</v>
      </c>
      <c r="F34" s="333">
        <f t="shared" si="0"/>
        <v>1.4004161968085693</v>
      </c>
      <c r="G34" s="333">
        <v>736.7</v>
      </c>
      <c r="H34" s="333">
        <f>SUM(G34/G39*100)</f>
        <v>1.4463077629837875</v>
      </c>
      <c r="I34" s="334">
        <f t="shared" si="1"/>
        <v>102.10000000000002</v>
      </c>
      <c r="J34" s="334">
        <f t="shared" si="2"/>
        <v>116.08887488181531</v>
      </c>
      <c r="K34" s="193"/>
      <c r="L34" s="193"/>
      <c r="M34" s="331"/>
      <c r="N34" s="306"/>
    </row>
    <row r="35" spans="1:14">
      <c r="A35" s="343" t="s">
        <v>686</v>
      </c>
      <c r="B35" s="347" t="s">
        <v>687</v>
      </c>
      <c r="C35" s="333">
        <v>4102</v>
      </c>
      <c r="D35" s="333">
        <f>SUM(C35/C39*100)</f>
        <v>9.5660751806756892</v>
      </c>
      <c r="E35" s="333">
        <v>4638.6000000000004</v>
      </c>
      <c r="F35" s="333">
        <v>10.3</v>
      </c>
      <c r="G35" s="333">
        <v>4964</v>
      </c>
      <c r="H35" s="333">
        <f>SUM(G35/G39*100)</f>
        <v>9.7454482631349553</v>
      </c>
      <c r="I35" s="334">
        <f t="shared" si="1"/>
        <v>325.39999999999964</v>
      </c>
      <c r="J35" s="334">
        <f t="shared" si="2"/>
        <v>107.01504764368559</v>
      </c>
      <c r="K35" s="193"/>
      <c r="L35" s="193"/>
      <c r="M35" s="331"/>
      <c r="N35" s="306"/>
    </row>
    <row r="36" spans="1:14">
      <c r="A36" s="343" t="s">
        <v>688</v>
      </c>
      <c r="B36" s="347" t="s">
        <v>689</v>
      </c>
      <c r="C36" s="333">
        <v>112.2</v>
      </c>
      <c r="D36" s="333">
        <f>SUM(C36/C39*100)</f>
        <v>0.26165617632174853</v>
      </c>
      <c r="E36" s="333">
        <v>133.6</v>
      </c>
      <c r="F36" s="333">
        <f t="shared" si="0"/>
        <v>0.29482446248601457</v>
      </c>
      <c r="G36" s="333">
        <v>110.4</v>
      </c>
      <c r="H36" s="333">
        <f>SUM(G36/G39*100)</f>
        <v>0.2167400258360393</v>
      </c>
      <c r="I36" s="334">
        <f t="shared" si="1"/>
        <v>-23.199999999999989</v>
      </c>
      <c r="J36" s="334">
        <f t="shared" si="2"/>
        <v>82.634730538922156</v>
      </c>
      <c r="K36" s="193"/>
      <c r="L36" s="193"/>
      <c r="M36" s="331"/>
      <c r="N36" s="306"/>
    </row>
    <row r="37" spans="1:14">
      <c r="A37" s="343" t="s">
        <v>460</v>
      </c>
      <c r="B37" s="345" t="s">
        <v>690</v>
      </c>
      <c r="C37" s="333">
        <v>1022.5</v>
      </c>
      <c r="D37" s="333">
        <f>SUM(C37/C39*100)</f>
        <v>2.3845226407218165</v>
      </c>
      <c r="E37" s="333">
        <v>1007.5</v>
      </c>
      <c r="F37" s="333">
        <f t="shared" si="0"/>
        <v>2.223320703253441</v>
      </c>
      <c r="G37" s="333">
        <v>882</v>
      </c>
      <c r="H37" s="333">
        <f>SUM(G37/G39*100)</f>
        <v>1.7315643368422704</v>
      </c>
      <c r="I37" s="334">
        <f t="shared" si="1"/>
        <v>-125.5</v>
      </c>
      <c r="J37" s="334">
        <f t="shared" si="2"/>
        <v>87.543424317617863</v>
      </c>
      <c r="K37" s="193"/>
      <c r="L37" s="193"/>
      <c r="M37" s="331"/>
      <c r="N37" s="306"/>
    </row>
    <row r="38" spans="1:14">
      <c r="A38" s="343" t="s">
        <v>462</v>
      </c>
      <c r="B38" s="348" t="s">
        <v>628</v>
      </c>
      <c r="C38" s="333">
        <v>395.2</v>
      </c>
      <c r="D38" s="333">
        <f>SUM(C38/C39*100)</f>
        <v>0.92162674583204096</v>
      </c>
      <c r="E38" s="333">
        <v>772.4</v>
      </c>
      <c r="F38" s="333">
        <f t="shared" si="0"/>
        <v>1.7045090929954914</v>
      </c>
      <c r="G38" s="333">
        <v>670.5</v>
      </c>
      <c r="H38" s="333">
        <f>SUM(G38/G39*100)</f>
        <v>1.3163422764770321</v>
      </c>
      <c r="I38" s="334">
        <f t="shared" si="1"/>
        <v>-101.89999999999998</v>
      </c>
      <c r="J38" s="334">
        <f t="shared" si="2"/>
        <v>86.807353702744692</v>
      </c>
      <c r="K38" s="193"/>
      <c r="L38" s="193"/>
      <c r="M38" s="331"/>
      <c r="N38" s="306"/>
    </row>
    <row r="39" spans="1:14">
      <c r="A39" s="187"/>
      <c r="B39" s="349" t="s">
        <v>603</v>
      </c>
      <c r="C39" s="330">
        <f>SUM(C8+C9+C28+C29+C30+C31+C32+C38+C37+C10)</f>
        <v>42880.7</v>
      </c>
      <c r="D39" s="329">
        <f>SUM(C39/C39*100)</f>
        <v>100</v>
      </c>
      <c r="E39" s="329">
        <f>SUM(E8+E9+E10+E28+E29+E30+E31+E32+E37+E38)</f>
        <v>45315.1</v>
      </c>
      <c r="F39" s="329">
        <f>SUM(E39/E39*100)</f>
        <v>100</v>
      </c>
      <c r="G39" s="329">
        <f>SUM(G8+G9+G10+G28+G29+G30+G31+G32+G37+G38)</f>
        <v>50936.600000000006</v>
      </c>
      <c r="H39" s="329">
        <f>SUM(G39/G39*100)</f>
        <v>100</v>
      </c>
      <c r="I39" s="330">
        <f t="shared" si="1"/>
        <v>5621.5000000000073</v>
      </c>
      <c r="J39" s="330">
        <f t="shared" si="2"/>
        <v>112.40535715467914</v>
      </c>
      <c r="K39" s="319"/>
      <c r="L39" s="319"/>
      <c r="M39" s="350"/>
      <c r="N39" s="350"/>
    </row>
    <row r="42" spans="1:14">
      <c r="C42" s="200"/>
      <c r="D42" s="200"/>
      <c r="E42" s="200"/>
      <c r="F42" s="193"/>
      <c r="G42" s="193"/>
      <c r="H42" s="193"/>
    </row>
  </sheetData>
  <mergeCells count="13">
    <mergeCell ref="I1:J1"/>
    <mergeCell ref="I6:J6"/>
    <mergeCell ref="K6:L6"/>
    <mergeCell ref="A2:J2"/>
    <mergeCell ref="A3:J3"/>
    <mergeCell ref="I5:J5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16" sqref="D16"/>
    </sheetView>
  </sheetViews>
  <sheetFormatPr defaultRowHeight="12.75"/>
  <cols>
    <col min="1" max="1" width="9.42578125" style="19" customWidth="1"/>
    <col min="2" max="2" width="39" style="19" customWidth="1"/>
    <col min="3" max="3" width="3.140625" style="19" customWidth="1"/>
    <col min="4" max="4" width="15.5703125" style="19" customWidth="1"/>
    <col min="5" max="5" width="15.140625" style="19" customWidth="1"/>
    <col min="6" max="16384" width="9.140625" style="19"/>
  </cols>
  <sheetData>
    <row r="1" spans="1:6" ht="15.75" customHeight="1">
      <c r="A1" s="467" t="s">
        <v>42</v>
      </c>
      <c r="B1" s="468"/>
      <c r="C1" s="17"/>
      <c r="D1" s="17"/>
      <c r="E1" s="18"/>
    </row>
    <row r="2" spans="1:6" ht="10.5" customHeight="1">
      <c r="A2" s="18"/>
      <c r="B2" s="20" t="s">
        <v>104</v>
      </c>
      <c r="C2" s="21"/>
      <c r="D2" s="21"/>
      <c r="E2" s="18"/>
    </row>
    <row r="3" spans="1:6">
      <c r="A3" s="22"/>
      <c r="B3" s="22"/>
      <c r="C3" s="23"/>
      <c r="D3" s="469" t="s">
        <v>97</v>
      </c>
      <c r="E3" s="470"/>
      <c r="F3" s="24">
        <v>25</v>
      </c>
    </row>
    <row r="4" spans="1:6">
      <c r="A4" s="25"/>
      <c r="B4" s="25"/>
      <c r="C4" s="26"/>
      <c r="D4" s="27"/>
      <c r="E4" s="28" t="s">
        <v>222</v>
      </c>
    </row>
    <row r="5" spans="1:6" ht="12.75" customHeight="1">
      <c r="A5" s="471" t="s">
        <v>10</v>
      </c>
      <c r="B5" s="473" t="s">
        <v>40</v>
      </c>
      <c r="C5" s="473" t="s">
        <v>0</v>
      </c>
      <c r="D5" s="473" t="s">
        <v>223</v>
      </c>
      <c r="E5" s="476" t="s">
        <v>43</v>
      </c>
    </row>
    <row r="6" spans="1:6" ht="37.5" customHeight="1">
      <c r="A6" s="472"/>
      <c r="B6" s="474"/>
      <c r="C6" s="474"/>
      <c r="D6" s="475"/>
      <c r="E6" s="477"/>
    </row>
    <row r="7" spans="1:6" ht="15" customHeight="1">
      <c r="A7" s="29" t="s">
        <v>105</v>
      </c>
      <c r="B7" s="30" t="s">
        <v>106</v>
      </c>
      <c r="C7" s="31" t="s">
        <v>107</v>
      </c>
      <c r="D7" s="31" t="s">
        <v>108</v>
      </c>
      <c r="E7" s="32">
        <v>5</v>
      </c>
    </row>
    <row r="8" spans="1:6" ht="12.75" customHeight="1">
      <c r="A8" s="33">
        <v>1</v>
      </c>
      <c r="B8" s="34" t="s">
        <v>11</v>
      </c>
      <c r="C8" s="35">
        <v>1</v>
      </c>
      <c r="D8" s="36">
        <v>3677.6</v>
      </c>
      <c r="E8" s="37">
        <v>3546.9</v>
      </c>
    </row>
    <row r="9" spans="1:6" ht="12.75" customHeight="1">
      <c r="A9" s="38">
        <v>2</v>
      </c>
      <c r="B9" s="39" t="s">
        <v>12</v>
      </c>
      <c r="C9" s="40">
        <v>2</v>
      </c>
      <c r="D9" s="41">
        <v>41.4</v>
      </c>
      <c r="E9" s="42">
        <v>41.4</v>
      </c>
    </row>
    <row r="10" spans="1:6" s="43" customFormat="1" ht="12.75" customHeight="1">
      <c r="A10" s="38">
        <v>3</v>
      </c>
      <c r="B10" s="39" t="s">
        <v>13</v>
      </c>
      <c r="C10" s="40">
        <v>3</v>
      </c>
      <c r="D10" s="41">
        <v>657.5</v>
      </c>
      <c r="E10" s="42">
        <v>654.79999999999995</v>
      </c>
    </row>
    <row r="11" spans="1:6" s="43" customFormat="1" ht="12.75" customHeight="1">
      <c r="A11" s="38">
        <v>4</v>
      </c>
      <c r="B11" s="39" t="s">
        <v>14</v>
      </c>
      <c r="C11" s="40">
        <v>4</v>
      </c>
      <c r="D11" s="41">
        <v>6683.8</v>
      </c>
      <c r="E11" s="42">
        <v>5930.3</v>
      </c>
    </row>
    <row r="12" spans="1:6" s="43" customFormat="1" ht="12.75" customHeight="1">
      <c r="A12" s="38">
        <v>5</v>
      </c>
      <c r="B12" s="39" t="s">
        <v>109</v>
      </c>
      <c r="C12" s="40">
        <v>5</v>
      </c>
      <c r="D12" s="41">
        <v>3584.5</v>
      </c>
      <c r="E12" s="42">
        <v>3451.8</v>
      </c>
    </row>
    <row r="13" spans="1:6" s="43" customFormat="1" ht="12.75" customHeight="1">
      <c r="A13" s="38">
        <v>6</v>
      </c>
      <c r="B13" s="39" t="s">
        <v>15</v>
      </c>
      <c r="C13" s="40">
        <v>6</v>
      </c>
      <c r="D13" s="41">
        <v>451.4</v>
      </c>
      <c r="E13" s="42">
        <v>410.1</v>
      </c>
    </row>
    <row r="14" spans="1:6" s="43" customFormat="1" ht="12.75" customHeight="1">
      <c r="A14" s="38">
        <v>7</v>
      </c>
      <c r="B14" s="39" t="s">
        <v>16</v>
      </c>
      <c r="C14" s="40">
        <v>7</v>
      </c>
      <c r="D14" s="41">
        <v>782.9</v>
      </c>
      <c r="E14" s="42">
        <v>754.1</v>
      </c>
    </row>
    <row r="15" spans="1:6" s="43" customFormat="1" ht="15" customHeight="1">
      <c r="A15" s="38">
        <v>8</v>
      </c>
      <c r="B15" s="39" t="s">
        <v>17</v>
      </c>
      <c r="C15" s="40">
        <v>8</v>
      </c>
      <c r="D15" s="41">
        <v>4571.1000000000004</v>
      </c>
      <c r="E15" s="42">
        <v>4471.3</v>
      </c>
    </row>
    <row r="16" spans="1:6" s="43" customFormat="1" ht="14.25" customHeight="1">
      <c r="A16" s="38">
        <v>9</v>
      </c>
      <c r="B16" s="39" t="s">
        <v>18</v>
      </c>
      <c r="C16" s="40">
        <v>9</v>
      </c>
      <c r="D16" s="41">
        <v>23657.8</v>
      </c>
      <c r="E16" s="42">
        <v>23369.200000000001</v>
      </c>
    </row>
    <row r="17" spans="1:6" s="43" customFormat="1" ht="12.75" customHeight="1">
      <c r="A17" s="38">
        <v>10</v>
      </c>
      <c r="B17" s="39" t="s">
        <v>19</v>
      </c>
      <c r="C17" s="40">
        <v>10</v>
      </c>
      <c r="D17" s="41">
        <v>6976.4</v>
      </c>
      <c r="E17" s="42">
        <v>6754.2</v>
      </c>
    </row>
    <row r="18" spans="1:6" s="43" customFormat="1" ht="12.75" customHeight="1">
      <c r="A18" s="44"/>
      <c r="B18" s="45" t="s">
        <v>224</v>
      </c>
      <c r="C18" s="46">
        <v>11</v>
      </c>
      <c r="D18" s="47">
        <f>D8+D9+D10+D11+D12+D13+D14+D15+D16+D17</f>
        <v>51084.4</v>
      </c>
      <c r="E18" s="47">
        <f>E8+E9+E10+E11+E12+E13+E14+E15+E16+E17</f>
        <v>49384.1</v>
      </c>
    </row>
    <row r="19" spans="1:6" s="43" customFormat="1" ht="26.25" customHeight="1">
      <c r="A19" s="44"/>
      <c r="B19" s="48" t="s">
        <v>225</v>
      </c>
      <c r="C19" s="40">
        <v>12</v>
      </c>
      <c r="D19" s="41">
        <v>670.6</v>
      </c>
      <c r="E19" s="49">
        <v>670.5</v>
      </c>
    </row>
    <row r="20" spans="1:6" s="43" customFormat="1" ht="25.5" customHeight="1">
      <c r="A20" s="44"/>
      <c r="B20" s="48" t="s">
        <v>226</v>
      </c>
      <c r="C20" s="40">
        <v>13</v>
      </c>
      <c r="D20" s="41">
        <v>882.1</v>
      </c>
      <c r="E20" s="49">
        <v>882</v>
      </c>
    </row>
    <row r="21" spans="1:6" s="43" customFormat="1" ht="20.25" customHeight="1">
      <c r="A21" s="44"/>
      <c r="B21" s="45" t="s">
        <v>110</v>
      </c>
      <c r="C21" s="46">
        <v>14</v>
      </c>
      <c r="D21" s="50">
        <f>D18+D19+D20</f>
        <v>52637.1</v>
      </c>
      <c r="E21" s="50">
        <f>E18+E19+E20</f>
        <v>50936.6</v>
      </c>
    </row>
    <row r="22" spans="1:6" s="43" customFormat="1" ht="30.75" customHeight="1">
      <c r="A22" s="44"/>
      <c r="B22" s="45" t="s">
        <v>111</v>
      </c>
      <c r="C22" s="46">
        <v>15</v>
      </c>
      <c r="D22" s="51" t="s">
        <v>41</v>
      </c>
      <c r="E22" s="47">
        <f>E23+E25+E26</f>
        <v>1992.2</v>
      </c>
    </row>
    <row r="23" spans="1:6" s="43" customFormat="1" ht="15.75" customHeight="1">
      <c r="A23" s="44"/>
      <c r="B23" s="48" t="s">
        <v>112</v>
      </c>
      <c r="C23" s="52">
        <v>16</v>
      </c>
      <c r="D23" s="53" t="s">
        <v>41</v>
      </c>
      <c r="E23" s="49">
        <v>1513</v>
      </c>
    </row>
    <row r="24" spans="1:6" s="43" customFormat="1" ht="15.75" customHeight="1">
      <c r="A24" s="44"/>
      <c r="B24" s="48" t="s">
        <v>227</v>
      </c>
      <c r="C24" s="52">
        <v>17</v>
      </c>
      <c r="D24" s="53" t="s">
        <v>41</v>
      </c>
      <c r="E24" s="49"/>
    </row>
    <row r="25" spans="1:6" s="43" customFormat="1" ht="18" customHeight="1">
      <c r="A25" s="44"/>
      <c r="B25" s="48" t="s">
        <v>113</v>
      </c>
      <c r="C25" s="52">
        <v>18</v>
      </c>
      <c r="D25" s="53" t="s">
        <v>41</v>
      </c>
      <c r="E25" s="49"/>
    </row>
    <row r="26" spans="1:6" s="43" customFormat="1" ht="24.75" customHeight="1">
      <c r="A26" s="44"/>
      <c r="B26" s="48" t="s">
        <v>114</v>
      </c>
      <c r="C26" s="52">
        <v>19</v>
      </c>
      <c r="D26" s="53" t="s">
        <v>41</v>
      </c>
      <c r="E26" s="49">
        <v>479.2</v>
      </c>
    </row>
    <row r="27" spans="1:6" s="43" customFormat="1" ht="15.75" customHeight="1">
      <c r="A27" s="457" t="s">
        <v>228</v>
      </c>
      <c r="B27" s="458"/>
      <c r="C27" s="54"/>
      <c r="D27" s="55"/>
      <c r="E27" s="56"/>
    </row>
    <row r="28" spans="1:6" s="43" customFormat="1" ht="15.75" customHeight="1">
      <c r="A28" s="57"/>
      <c r="B28" s="58"/>
      <c r="C28" s="54"/>
      <c r="D28" s="55"/>
      <c r="E28" s="56"/>
    </row>
    <row r="29" spans="1:6" ht="23.25" customHeight="1">
      <c r="A29" s="459" t="s">
        <v>381</v>
      </c>
      <c r="B29" s="460"/>
      <c r="C29" s="460"/>
      <c r="D29" s="460"/>
      <c r="E29" s="460"/>
      <c r="F29" s="461"/>
    </row>
    <row r="30" spans="1:6">
      <c r="A30" s="462" t="s">
        <v>229</v>
      </c>
      <c r="B30" s="463"/>
      <c r="C30" s="463"/>
      <c r="D30" s="463"/>
      <c r="E30" s="464"/>
      <c r="F30" s="464"/>
    </row>
    <row r="31" spans="1:6">
      <c r="A31" s="465"/>
      <c r="B31" s="466"/>
      <c r="C31" s="466"/>
      <c r="D31" s="466"/>
      <c r="E31" s="466"/>
    </row>
  </sheetData>
  <sheetProtection password="CEF7" sheet="1" objects="1" scenarios="1" selectLockedCells="1"/>
  <mergeCells count="11">
    <mergeCell ref="A27:B27"/>
    <mergeCell ref="A29:F29"/>
    <mergeCell ref="A30:F30"/>
    <mergeCell ref="A31:E31"/>
    <mergeCell ref="A1:B1"/>
    <mergeCell ref="D3:E3"/>
    <mergeCell ref="A5:A6"/>
    <mergeCell ref="B5:B6"/>
    <mergeCell ref="C5:C6"/>
    <mergeCell ref="D5:D6"/>
    <mergeCell ref="E5:E6"/>
  </mergeCells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zoomScaleNormal="100" workbookViewId="0">
      <selection activeCell="G13" sqref="G13:I13"/>
    </sheetView>
  </sheetViews>
  <sheetFormatPr defaultRowHeight="12"/>
  <cols>
    <col min="1" max="3" width="2.5703125" style="1" customWidth="1"/>
    <col min="4" max="5" width="2.7109375" style="1" customWidth="1"/>
    <col min="6" max="6" width="2.42578125" style="1" customWidth="1"/>
    <col min="7" max="7" width="25.7109375" style="1" customWidth="1"/>
    <col min="8" max="8" width="3.7109375" style="1" customWidth="1"/>
    <col min="9" max="10" width="14.140625" style="1" customWidth="1"/>
    <col min="11" max="11" width="4.140625" style="1" customWidth="1"/>
    <col min="12" max="12" width="4.42578125" style="1" customWidth="1"/>
    <col min="13" max="13" width="4.140625" style="1" customWidth="1"/>
    <col min="14" max="14" width="4.7109375" style="1" customWidth="1"/>
    <col min="15" max="16384" width="9.140625" style="1"/>
  </cols>
  <sheetData>
    <row r="1" spans="4:14" ht="13.15" customHeight="1">
      <c r="I1" s="498" t="s">
        <v>230</v>
      </c>
      <c r="J1" s="498"/>
      <c r="K1" s="498"/>
      <c r="L1" s="498"/>
      <c r="M1" s="498"/>
      <c r="N1" s="498"/>
    </row>
    <row r="2" spans="4:14" ht="12.75" customHeight="1">
      <c r="I2" s="494" t="s">
        <v>103</v>
      </c>
      <c r="J2" s="494"/>
      <c r="K2" s="494"/>
      <c r="L2" s="494"/>
      <c r="M2" s="494"/>
      <c r="N2" s="494"/>
    </row>
    <row r="3" spans="4:14" ht="19.149999999999999" customHeight="1">
      <c r="I3" s="499" t="s">
        <v>231</v>
      </c>
      <c r="J3" s="500"/>
      <c r="K3" s="500"/>
      <c r="L3" s="500"/>
      <c r="M3" s="500"/>
      <c r="N3" s="500"/>
    </row>
    <row r="4" spans="4:14" ht="19.149999999999999" customHeight="1">
      <c r="I4" s="59"/>
      <c r="J4" s="60"/>
      <c r="K4" s="60"/>
      <c r="L4" s="60"/>
      <c r="M4" s="60"/>
      <c r="N4" s="60"/>
    </row>
    <row r="5" spans="4:14">
      <c r="G5" s="501" t="s">
        <v>42</v>
      </c>
      <c r="H5" s="501"/>
      <c r="I5" s="501"/>
      <c r="J5" s="501"/>
      <c r="K5" s="59"/>
      <c r="L5" s="59"/>
      <c r="M5" s="59"/>
      <c r="N5" s="59"/>
    </row>
    <row r="6" spans="4:14">
      <c r="G6" s="502" t="s">
        <v>102</v>
      </c>
      <c r="H6" s="502"/>
      <c r="I6" s="502"/>
      <c r="J6" s="502"/>
      <c r="K6" s="59"/>
      <c r="L6" s="59"/>
      <c r="M6" s="59"/>
      <c r="N6" s="59"/>
    </row>
    <row r="7" spans="4:14">
      <c r="I7" s="59"/>
      <c r="J7" s="59"/>
      <c r="K7" s="59"/>
      <c r="L7" s="59"/>
      <c r="M7" s="59"/>
      <c r="N7" s="59"/>
    </row>
    <row r="8" spans="4:14" ht="12" customHeight="1">
      <c r="D8" s="488" t="s">
        <v>382</v>
      </c>
      <c r="E8" s="488"/>
      <c r="F8" s="488"/>
      <c r="G8" s="488"/>
      <c r="H8" s="488"/>
      <c r="I8" s="488"/>
      <c r="J8" s="488"/>
      <c r="K8" s="488"/>
      <c r="L8" s="488"/>
      <c r="M8" s="59"/>
      <c r="N8" s="59"/>
    </row>
    <row r="9" spans="4:14" ht="12.75" customHeight="1">
      <c r="G9" s="488" t="s">
        <v>138</v>
      </c>
      <c r="H9" s="488"/>
      <c r="I9" s="488"/>
      <c r="J9" s="488"/>
      <c r="K9" s="488"/>
      <c r="L9" s="488"/>
      <c r="M9" s="59"/>
      <c r="N9" s="59"/>
    </row>
    <row r="10" spans="4:14" ht="12.75" customHeight="1">
      <c r="G10" s="489" t="s">
        <v>383</v>
      </c>
      <c r="H10" s="489"/>
      <c r="I10" s="489"/>
      <c r="J10" s="489"/>
      <c r="K10" s="122"/>
      <c r="L10" s="122"/>
      <c r="M10" s="59"/>
      <c r="N10" s="59"/>
    </row>
    <row r="11" spans="4:14">
      <c r="G11" s="490" t="s">
        <v>101</v>
      </c>
      <c r="H11" s="490"/>
      <c r="I11" s="491"/>
      <c r="J11" s="491"/>
      <c r="K11" s="59"/>
      <c r="L11" s="59"/>
      <c r="M11" s="59"/>
      <c r="N11" s="59"/>
    </row>
    <row r="12" spans="4:14" ht="12.75" customHeight="1">
      <c r="I12" s="59"/>
      <c r="J12" s="59"/>
      <c r="K12" s="59"/>
      <c r="L12" s="59"/>
      <c r="M12" s="59"/>
      <c r="N12" s="59"/>
    </row>
    <row r="13" spans="4:14" ht="12.75" customHeight="1">
      <c r="G13" s="492" t="s">
        <v>384</v>
      </c>
      <c r="H13" s="493"/>
      <c r="I13" s="493"/>
      <c r="J13" s="59"/>
      <c r="K13" s="59"/>
      <c r="L13" s="59"/>
      <c r="M13" s="59"/>
      <c r="N13" s="59"/>
    </row>
    <row r="14" spans="4:14" ht="12.75" customHeight="1">
      <c r="G14" s="435" t="s">
        <v>100</v>
      </c>
      <c r="H14" s="435"/>
      <c r="I14" s="435"/>
      <c r="J14" s="59"/>
      <c r="K14" s="59"/>
      <c r="L14" s="59"/>
      <c r="M14" s="59"/>
      <c r="N14" s="59"/>
    </row>
    <row r="15" spans="4:14" ht="13.5" customHeight="1">
      <c r="G15" s="493" t="s">
        <v>99</v>
      </c>
      <c r="H15" s="493"/>
      <c r="I15" s="493"/>
      <c r="J15" s="59"/>
      <c r="K15" s="59"/>
      <c r="L15" s="59"/>
      <c r="M15" s="59"/>
      <c r="N15" s="59"/>
    </row>
    <row r="16" spans="4:14" ht="12" customHeight="1">
      <c r="G16" s="435" t="s">
        <v>98</v>
      </c>
      <c r="H16" s="435"/>
      <c r="I16" s="435"/>
      <c r="J16" s="59"/>
      <c r="K16" s="59"/>
      <c r="L16" s="59"/>
      <c r="M16" s="59"/>
      <c r="N16" s="59"/>
    </row>
    <row r="17" spans="1:14" ht="13.5" customHeight="1">
      <c r="I17" s="494"/>
      <c r="J17" s="494"/>
      <c r="K17" s="494"/>
      <c r="L17" s="494"/>
      <c r="M17" s="494"/>
      <c r="N17" s="494"/>
    </row>
    <row r="18" spans="1:14">
      <c r="B18" s="61"/>
      <c r="C18" s="61"/>
      <c r="D18" s="61"/>
      <c r="E18" s="61"/>
      <c r="F18" s="61"/>
      <c r="G18" s="61"/>
      <c r="H18" s="61"/>
      <c r="I18" s="495" t="s">
        <v>97</v>
      </c>
      <c r="J18" s="496"/>
      <c r="K18" s="62">
        <v>25</v>
      </c>
    </row>
    <row r="20" spans="1:14">
      <c r="B20" s="497" t="s">
        <v>137</v>
      </c>
      <c r="C20" s="497"/>
      <c r="D20" s="497"/>
      <c r="E20" s="497"/>
      <c r="F20" s="497"/>
      <c r="G20" s="497"/>
      <c r="H20" s="497"/>
      <c r="I20" s="495" t="s">
        <v>96</v>
      </c>
      <c r="J20" s="496"/>
      <c r="K20" s="62"/>
      <c r="L20" s="62"/>
      <c r="M20" s="62"/>
      <c r="N20" s="62"/>
    </row>
    <row r="21" spans="1:14">
      <c r="B21" s="487"/>
      <c r="C21" s="487"/>
      <c r="D21" s="487"/>
      <c r="E21" s="487"/>
      <c r="F21" s="487"/>
      <c r="G21" s="487"/>
      <c r="H21" s="487"/>
    </row>
    <row r="22" spans="1:14">
      <c r="B22" s="483" t="s">
        <v>95</v>
      </c>
      <c r="C22" s="483"/>
      <c r="D22" s="483"/>
      <c r="E22" s="483"/>
      <c r="F22" s="483"/>
      <c r="G22" s="483"/>
      <c r="H22" s="483"/>
    </row>
    <row r="23" spans="1:14" ht="13.15" customHeight="1">
      <c r="J23" s="2" t="s">
        <v>232</v>
      </c>
    </row>
    <row r="24" spans="1:14" ht="12" customHeight="1">
      <c r="A24" s="484" t="s">
        <v>94</v>
      </c>
      <c r="B24" s="484"/>
      <c r="C24" s="484"/>
      <c r="D24" s="484"/>
      <c r="E24" s="484"/>
      <c r="F24" s="484"/>
      <c r="G24" s="448" t="s">
        <v>21</v>
      </c>
      <c r="H24" s="454" t="s">
        <v>22</v>
      </c>
      <c r="I24" s="454" t="s">
        <v>93</v>
      </c>
      <c r="J24" s="454" t="s">
        <v>43</v>
      </c>
    </row>
    <row r="25" spans="1:14">
      <c r="A25" s="485"/>
      <c r="B25" s="485"/>
      <c r="C25" s="485"/>
      <c r="D25" s="485"/>
      <c r="E25" s="485"/>
      <c r="F25" s="485"/>
      <c r="G25" s="449"/>
      <c r="H25" s="455"/>
      <c r="I25" s="455"/>
      <c r="J25" s="455"/>
    </row>
    <row r="26" spans="1:14" ht="27" customHeight="1">
      <c r="A26" s="486"/>
      <c r="B26" s="486"/>
      <c r="C26" s="486"/>
      <c r="D26" s="486"/>
      <c r="E26" s="486"/>
      <c r="F26" s="486"/>
      <c r="G26" s="450"/>
      <c r="H26" s="456"/>
      <c r="I26" s="456"/>
      <c r="J26" s="456"/>
    </row>
    <row r="27" spans="1:14" ht="12.75" customHeight="1">
      <c r="A27" s="478">
        <v>1</v>
      </c>
      <c r="B27" s="478"/>
      <c r="C27" s="478"/>
      <c r="D27" s="478"/>
      <c r="E27" s="478"/>
      <c r="F27" s="478"/>
      <c r="G27" s="3">
        <v>2</v>
      </c>
      <c r="H27" s="3">
        <v>3</v>
      </c>
      <c r="I27" s="3">
        <v>4</v>
      </c>
      <c r="J27" s="3">
        <v>5</v>
      </c>
    </row>
    <row r="28" spans="1:14" ht="14.25" customHeight="1">
      <c r="A28" s="4">
        <v>2</v>
      </c>
      <c r="B28" s="5"/>
      <c r="C28" s="5"/>
      <c r="D28" s="5"/>
      <c r="E28" s="5"/>
      <c r="F28" s="5"/>
      <c r="G28" s="6" t="s">
        <v>233</v>
      </c>
      <c r="H28" s="4">
        <v>1</v>
      </c>
      <c r="I28" s="7">
        <f>I29+I35+I53+I67+I71+I85+I93</f>
        <v>44319.8</v>
      </c>
      <c r="J28" s="7">
        <f>J29+J35+J53+J67+J71+J85+J93</f>
        <v>43573.000000000007</v>
      </c>
    </row>
    <row r="29" spans="1:14" ht="19.5" customHeight="1">
      <c r="A29" s="8">
        <v>2</v>
      </c>
      <c r="B29" s="8">
        <v>1</v>
      </c>
      <c r="C29" s="11"/>
      <c r="D29" s="11"/>
      <c r="E29" s="11"/>
      <c r="F29" s="11"/>
      <c r="G29" s="9" t="s">
        <v>92</v>
      </c>
      <c r="H29" s="8">
        <v>2</v>
      </c>
      <c r="I29" s="10">
        <f>I30+I33</f>
        <v>28264.799999999999</v>
      </c>
      <c r="J29" s="10">
        <f>J30+J33</f>
        <v>28117.899999999998</v>
      </c>
    </row>
    <row r="30" spans="1:14">
      <c r="A30" s="11">
        <v>2</v>
      </c>
      <c r="B30" s="11">
        <v>1</v>
      </c>
      <c r="C30" s="11">
        <v>1</v>
      </c>
      <c r="D30" s="11"/>
      <c r="E30" s="11"/>
      <c r="F30" s="11"/>
      <c r="G30" s="12" t="s">
        <v>91</v>
      </c>
      <c r="H30" s="11">
        <v>3</v>
      </c>
      <c r="I30" s="14">
        <f>I31+I32</f>
        <v>21632.799999999999</v>
      </c>
      <c r="J30" s="14">
        <f>J31+J32</f>
        <v>21523.599999999999</v>
      </c>
    </row>
    <row r="31" spans="1:14">
      <c r="A31" s="11">
        <v>2</v>
      </c>
      <c r="B31" s="11">
        <v>1</v>
      </c>
      <c r="C31" s="11">
        <v>1</v>
      </c>
      <c r="D31" s="11">
        <v>1</v>
      </c>
      <c r="E31" s="11">
        <v>1</v>
      </c>
      <c r="F31" s="11">
        <v>1</v>
      </c>
      <c r="G31" s="12" t="s">
        <v>23</v>
      </c>
      <c r="H31" s="11">
        <v>4</v>
      </c>
      <c r="I31" s="13">
        <v>21632.799999999999</v>
      </c>
      <c r="J31" s="13">
        <v>21523.599999999999</v>
      </c>
    </row>
    <row r="32" spans="1:14">
      <c r="A32" s="11">
        <v>2</v>
      </c>
      <c r="B32" s="11">
        <v>1</v>
      </c>
      <c r="C32" s="11">
        <v>1</v>
      </c>
      <c r="D32" s="11">
        <v>1</v>
      </c>
      <c r="E32" s="11">
        <v>1</v>
      </c>
      <c r="F32" s="11">
        <v>2</v>
      </c>
      <c r="G32" s="12" t="s">
        <v>24</v>
      </c>
      <c r="H32" s="11">
        <v>5</v>
      </c>
      <c r="I32" s="13"/>
      <c r="J32" s="13"/>
    </row>
    <row r="33" spans="1:10" ht="13.5" customHeight="1">
      <c r="A33" s="11">
        <v>2</v>
      </c>
      <c r="B33" s="11">
        <v>1</v>
      </c>
      <c r="C33" s="11">
        <v>2</v>
      </c>
      <c r="D33" s="11"/>
      <c r="E33" s="11"/>
      <c r="F33" s="11"/>
      <c r="G33" s="12" t="s">
        <v>25</v>
      </c>
      <c r="H33" s="11">
        <v>6</v>
      </c>
      <c r="I33" s="14">
        <f>I34</f>
        <v>6632</v>
      </c>
      <c r="J33" s="14">
        <f>J34</f>
        <v>6594.3</v>
      </c>
    </row>
    <row r="34" spans="1:10" ht="16.5" customHeight="1">
      <c r="A34" s="11">
        <v>2</v>
      </c>
      <c r="B34" s="11">
        <v>1</v>
      </c>
      <c r="C34" s="11">
        <v>2</v>
      </c>
      <c r="D34" s="11">
        <v>1</v>
      </c>
      <c r="E34" s="11">
        <v>1</v>
      </c>
      <c r="F34" s="11">
        <v>1</v>
      </c>
      <c r="G34" s="12" t="s">
        <v>25</v>
      </c>
      <c r="H34" s="11">
        <v>7</v>
      </c>
      <c r="I34" s="13">
        <v>6632</v>
      </c>
      <c r="J34" s="13">
        <v>6594.3</v>
      </c>
    </row>
    <row r="35" spans="1:10" ht="21">
      <c r="A35" s="8">
        <v>2</v>
      </c>
      <c r="B35" s="8">
        <v>2</v>
      </c>
      <c r="C35" s="11"/>
      <c r="D35" s="11"/>
      <c r="E35" s="11"/>
      <c r="F35" s="11"/>
      <c r="G35" s="9" t="s">
        <v>234</v>
      </c>
      <c r="H35" s="8">
        <v>8</v>
      </c>
      <c r="I35" s="10">
        <f>I36</f>
        <v>13072.8</v>
      </c>
      <c r="J35" s="10">
        <f>J36</f>
        <v>12533.900000000001</v>
      </c>
    </row>
    <row r="36" spans="1:10" ht="22.5">
      <c r="A36" s="11">
        <v>2</v>
      </c>
      <c r="B36" s="11">
        <v>2</v>
      </c>
      <c r="C36" s="11">
        <v>1</v>
      </c>
      <c r="D36" s="11"/>
      <c r="E36" s="11"/>
      <c r="F36" s="11"/>
      <c r="G36" s="12" t="s">
        <v>235</v>
      </c>
      <c r="H36" s="11">
        <v>9</v>
      </c>
      <c r="I36" s="14">
        <f>I37+I38+I39+I40+I41+I42+I43+I44+I45+I46+I47+I48+I49+I50+I51+I52</f>
        <v>13072.8</v>
      </c>
      <c r="J36" s="14">
        <f>J37+J38+J39+J40+J41+J42+J43+J44+J45+J46+J47+J48+J49+J50+J51+J52</f>
        <v>12533.900000000001</v>
      </c>
    </row>
    <row r="37" spans="1:10">
      <c r="A37" s="11">
        <v>2</v>
      </c>
      <c r="B37" s="11">
        <v>2</v>
      </c>
      <c r="C37" s="11">
        <v>1</v>
      </c>
      <c r="D37" s="11">
        <v>1</v>
      </c>
      <c r="E37" s="11">
        <v>1</v>
      </c>
      <c r="F37" s="11">
        <v>1</v>
      </c>
      <c r="G37" s="12" t="s">
        <v>236</v>
      </c>
      <c r="H37" s="11">
        <v>10</v>
      </c>
      <c r="I37" s="13">
        <v>1308</v>
      </c>
      <c r="J37" s="13">
        <v>1256.9000000000001</v>
      </c>
    </row>
    <row r="38" spans="1:10" ht="23.25" customHeight="1">
      <c r="A38" s="11">
        <v>2</v>
      </c>
      <c r="B38" s="11">
        <v>2</v>
      </c>
      <c r="C38" s="11">
        <v>1</v>
      </c>
      <c r="D38" s="11">
        <v>1</v>
      </c>
      <c r="E38" s="11">
        <v>1</v>
      </c>
      <c r="F38" s="11">
        <v>2</v>
      </c>
      <c r="G38" s="12" t="s">
        <v>237</v>
      </c>
      <c r="H38" s="11">
        <v>11</v>
      </c>
      <c r="I38" s="13">
        <v>70.900000000000006</v>
      </c>
      <c r="J38" s="13">
        <v>70.7</v>
      </c>
    </row>
    <row r="39" spans="1:10">
      <c r="A39" s="11">
        <v>2</v>
      </c>
      <c r="B39" s="11">
        <v>2</v>
      </c>
      <c r="C39" s="11">
        <v>1</v>
      </c>
      <c r="D39" s="11">
        <v>1</v>
      </c>
      <c r="E39" s="11">
        <v>1</v>
      </c>
      <c r="F39" s="11">
        <v>5</v>
      </c>
      <c r="G39" s="12" t="s">
        <v>238</v>
      </c>
      <c r="H39" s="11">
        <v>12</v>
      </c>
      <c r="I39" s="13">
        <v>113</v>
      </c>
      <c r="J39" s="13">
        <v>106.1</v>
      </c>
    </row>
    <row r="40" spans="1:10" ht="26.25" customHeight="1">
      <c r="A40" s="11">
        <v>2</v>
      </c>
      <c r="B40" s="11">
        <v>2</v>
      </c>
      <c r="C40" s="11">
        <v>1</v>
      </c>
      <c r="D40" s="11">
        <v>1</v>
      </c>
      <c r="E40" s="11">
        <v>1</v>
      </c>
      <c r="F40" s="11">
        <v>6</v>
      </c>
      <c r="G40" s="12" t="s">
        <v>239</v>
      </c>
      <c r="H40" s="11">
        <v>13</v>
      </c>
      <c r="I40" s="13">
        <v>494.6</v>
      </c>
      <c r="J40" s="13">
        <v>473.8</v>
      </c>
    </row>
    <row r="41" spans="1:10" ht="23.25" customHeight="1">
      <c r="A41" s="11">
        <v>2</v>
      </c>
      <c r="B41" s="11">
        <v>2</v>
      </c>
      <c r="C41" s="11">
        <v>1</v>
      </c>
      <c r="D41" s="11">
        <v>1</v>
      </c>
      <c r="E41" s="11">
        <v>1</v>
      </c>
      <c r="F41" s="11">
        <v>7</v>
      </c>
      <c r="G41" s="12" t="s">
        <v>240</v>
      </c>
      <c r="H41" s="11">
        <v>14</v>
      </c>
      <c r="I41" s="13">
        <v>35.9</v>
      </c>
      <c r="J41" s="13">
        <v>32.200000000000003</v>
      </c>
    </row>
    <row r="42" spans="1:10" ht="14.25" customHeight="1">
      <c r="A42" s="11">
        <v>2</v>
      </c>
      <c r="B42" s="11">
        <v>2</v>
      </c>
      <c r="C42" s="11">
        <v>1</v>
      </c>
      <c r="D42" s="11">
        <v>1</v>
      </c>
      <c r="E42" s="11">
        <v>1</v>
      </c>
      <c r="F42" s="11">
        <v>11</v>
      </c>
      <c r="G42" s="12" t="s">
        <v>241</v>
      </c>
      <c r="H42" s="11">
        <v>15</v>
      </c>
      <c r="I42" s="13">
        <v>78</v>
      </c>
      <c r="J42" s="13">
        <v>71.5</v>
      </c>
    </row>
    <row r="43" spans="1:10" ht="20.25" customHeight="1">
      <c r="A43" s="11">
        <v>2</v>
      </c>
      <c r="B43" s="11">
        <v>2</v>
      </c>
      <c r="C43" s="11">
        <v>1</v>
      </c>
      <c r="D43" s="11">
        <v>1</v>
      </c>
      <c r="E43" s="11">
        <v>1</v>
      </c>
      <c r="F43" s="11">
        <v>12</v>
      </c>
      <c r="G43" s="12" t="s">
        <v>242</v>
      </c>
      <c r="H43" s="11">
        <v>16</v>
      </c>
      <c r="I43" s="13">
        <v>1488.7</v>
      </c>
      <c r="J43" s="13">
        <v>1455.3</v>
      </c>
    </row>
    <row r="44" spans="1:10" ht="23.25" customHeight="1">
      <c r="A44" s="11">
        <v>2</v>
      </c>
      <c r="B44" s="11">
        <v>2</v>
      </c>
      <c r="C44" s="11">
        <v>1</v>
      </c>
      <c r="D44" s="11">
        <v>1</v>
      </c>
      <c r="E44" s="11">
        <v>1</v>
      </c>
      <c r="F44" s="11">
        <v>14</v>
      </c>
      <c r="G44" s="12" t="s">
        <v>243</v>
      </c>
      <c r="H44" s="11">
        <v>17</v>
      </c>
      <c r="I44" s="13">
        <v>129.9</v>
      </c>
      <c r="J44" s="13">
        <v>128.69999999999999</v>
      </c>
    </row>
    <row r="45" spans="1:10" ht="22.5">
      <c r="A45" s="11">
        <v>2</v>
      </c>
      <c r="B45" s="11">
        <v>2</v>
      </c>
      <c r="C45" s="11">
        <v>1</v>
      </c>
      <c r="D45" s="11">
        <v>1</v>
      </c>
      <c r="E45" s="11">
        <v>1</v>
      </c>
      <c r="F45" s="11">
        <v>15</v>
      </c>
      <c r="G45" s="12" t="s">
        <v>244</v>
      </c>
      <c r="H45" s="11">
        <v>18</v>
      </c>
      <c r="I45" s="13">
        <v>427.4</v>
      </c>
      <c r="J45" s="13">
        <v>417.4</v>
      </c>
    </row>
    <row r="46" spans="1:10">
      <c r="A46" s="11">
        <v>2</v>
      </c>
      <c r="B46" s="11">
        <v>2</v>
      </c>
      <c r="C46" s="11">
        <v>1</v>
      </c>
      <c r="D46" s="11">
        <v>1</v>
      </c>
      <c r="E46" s="11">
        <v>1</v>
      </c>
      <c r="F46" s="11">
        <v>16</v>
      </c>
      <c r="G46" s="12" t="s">
        <v>245</v>
      </c>
      <c r="H46" s="11">
        <v>19</v>
      </c>
      <c r="I46" s="13">
        <v>117.9</v>
      </c>
      <c r="J46" s="13">
        <v>107.4</v>
      </c>
    </row>
    <row r="47" spans="1:10" ht="22.5">
      <c r="A47" s="11">
        <v>2</v>
      </c>
      <c r="B47" s="11">
        <v>2</v>
      </c>
      <c r="C47" s="11">
        <v>1</v>
      </c>
      <c r="D47" s="11">
        <v>1</v>
      </c>
      <c r="E47" s="11">
        <v>1</v>
      </c>
      <c r="F47" s="11">
        <v>17</v>
      </c>
      <c r="G47" s="12" t="s">
        <v>246</v>
      </c>
      <c r="H47" s="11">
        <v>20</v>
      </c>
      <c r="I47" s="13">
        <v>0</v>
      </c>
      <c r="J47" s="13">
        <v>0</v>
      </c>
    </row>
    <row r="48" spans="1:10" ht="22.5">
      <c r="A48" s="11">
        <v>2</v>
      </c>
      <c r="B48" s="11">
        <v>2</v>
      </c>
      <c r="C48" s="11">
        <v>1</v>
      </c>
      <c r="D48" s="11">
        <v>1</v>
      </c>
      <c r="E48" s="11">
        <v>1</v>
      </c>
      <c r="F48" s="11">
        <v>20</v>
      </c>
      <c r="G48" s="12" t="s">
        <v>247</v>
      </c>
      <c r="H48" s="11">
        <v>21</v>
      </c>
      <c r="I48" s="13">
        <v>1446.9</v>
      </c>
      <c r="J48" s="13">
        <v>1424</v>
      </c>
    </row>
    <row r="49" spans="1:10" ht="27.75" customHeight="1">
      <c r="A49" s="11">
        <v>2</v>
      </c>
      <c r="B49" s="11">
        <v>2</v>
      </c>
      <c r="C49" s="11">
        <v>1</v>
      </c>
      <c r="D49" s="11">
        <v>1</v>
      </c>
      <c r="E49" s="11">
        <v>1</v>
      </c>
      <c r="F49" s="11">
        <v>21</v>
      </c>
      <c r="G49" s="12" t="s">
        <v>248</v>
      </c>
      <c r="H49" s="11">
        <v>22</v>
      </c>
      <c r="I49" s="13">
        <v>235.3</v>
      </c>
      <c r="J49" s="13">
        <v>228.1</v>
      </c>
    </row>
    <row r="50" spans="1:10">
      <c r="A50" s="11">
        <v>2</v>
      </c>
      <c r="B50" s="11">
        <v>2</v>
      </c>
      <c r="C50" s="11">
        <v>1</v>
      </c>
      <c r="D50" s="11">
        <v>1</v>
      </c>
      <c r="E50" s="11">
        <v>1</v>
      </c>
      <c r="F50" s="11">
        <v>22</v>
      </c>
      <c r="G50" s="12" t="s">
        <v>249</v>
      </c>
      <c r="H50" s="11">
        <v>23</v>
      </c>
      <c r="I50" s="13">
        <v>104.4</v>
      </c>
      <c r="J50" s="13">
        <v>102.8</v>
      </c>
    </row>
    <row r="51" spans="1:10" ht="22.5">
      <c r="A51" s="11">
        <v>2</v>
      </c>
      <c r="B51" s="11">
        <v>2</v>
      </c>
      <c r="C51" s="11">
        <v>1</v>
      </c>
      <c r="D51" s="11">
        <v>1</v>
      </c>
      <c r="E51" s="11">
        <v>1</v>
      </c>
      <c r="F51" s="11">
        <v>23</v>
      </c>
      <c r="G51" s="12" t="s">
        <v>250</v>
      </c>
      <c r="H51" s="11">
        <v>24</v>
      </c>
      <c r="I51" s="13">
        <v>601.20000000000005</v>
      </c>
      <c r="J51" s="13">
        <v>572.29999999999995</v>
      </c>
    </row>
    <row r="52" spans="1:10" ht="22.5" customHeight="1">
      <c r="A52" s="11">
        <v>2</v>
      </c>
      <c r="B52" s="11">
        <v>2</v>
      </c>
      <c r="C52" s="11">
        <v>1</v>
      </c>
      <c r="D52" s="11">
        <v>1</v>
      </c>
      <c r="E52" s="11">
        <v>1</v>
      </c>
      <c r="F52" s="11">
        <v>30</v>
      </c>
      <c r="G52" s="12" t="s">
        <v>251</v>
      </c>
      <c r="H52" s="11">
        <v>25</v>
      </c>
      <c r="I52" s="13">
        <v>6420.7</v>
      </c>
      <c r="J52" s="13">
        <v>6086.7</v>
      </c>
    </row>
    <row r="53" spans="1:10">
      <c r="A53" s="8">
        <v>2</v>
      </c>
      <c r="B53" s="8">
        <v>3</v>
      </c>
      <c r="C53" s="11"/>
      <c r="D53" s="11"/>
      <c r="E53" s="11"/>
      <c r="F53" s="11"/>
      <c r="G53" s="9" t="s">
        <v>252</v>
      </c>
      <c r="H53" s="8">
        <v>26</v>
      </c>
      <c r="I53" s="10">
        <f>I54+I65</f>
        <v>92.5</v>
      </c>
      <c r="J53" s="10">
        <f>J54+J65</f>
        <v>91.5</v>
      </c>
    </row>
    <row r="54" spans="1:10">
      <c r="A54" s="11">
        <v>2</v>
      </c>
      <c r="B54" s="11">
        <v>3</v>
      </c>
      <c r="C54" s="11">
        <v>1</v>
      </c>
      <c r="D54" s="11"/>
      <c r="E54" s="11"/>
      <c r="F54" s="11"/>
      <c r="G54" s="12" t="s">
        <v>90</v>
      </c>
      <c r="H54" s="11">
        <v>27</v>
      </c>
      <c r="I54" s="14">
        <f>I55+I58+I61</f>
        <v>92.5</v>
      </c>
      <c r="J54" s="14">
        <f>J55+J58+J61</f>
        <v>91.5</v>
      </c>
    </row>
    <row r="55" spans="1:10">
      <c r="A55" s="11">
        <v>2</v>
      </c>
      <c r="B55" s="11">
        <v>3</v>
      </c>
      <c r="C55" s="11">
        <v>1</v>
      </c>
      <c r="D55" s="11">
        <v>1</v>
      </c>
      <c r="E55" s="11"/>
      <c r="F55" s="11"/>
      <c r="G55" s="12" t="s">
        <v>253</v>
      </c>
      <c r="H55" s="11">
        <v>28</v>
      </c>
      <c r="I55" s="14">
        <f>I56+I57</f>
        <v>0</v>
      </c>
      <c r="J55" s="14">
        <f>J56+J57</f>
        <v>0</v>
      </c>
    </row>
    <row r="56" spans="1:10" ht="23.25" customHeight="1">
      <c r="A56" s="11">
        <v>2</v>
      </c>
      <c r="B56" s="11">
        <v>3</v>
      </c>
      <c r="C56" s="11">
        <v>1</v>
      </c>
      <c r="D56" s="11">
        <v>1</v>
      </c>
      <c r="E56" s="11">
        <v>1</v>
      </c>
      <c r="F56" s="11">
        <v>1</v>
      </c>
      <c r="G56" s="12" t="s">
        <v>26</v>
      </c>
      <c r="H56" s="11">
        <v>29</v>
      </c>
      <c r="I56" s="13">
        <v>0</v>
      </c>
      <c r="J56" s="13">
        <v>0</v>
      </c>
    </row>
    <row r="57" spans="1:10" ht="15" customHeight="1">
      <c r="A57" s="11">
        <v>2</v>
      </c>
      <c r="B57" s="11">
        <v>3</v>
      </c>
      <c r="C57" s="11">
        <v>1</v>
      </c>
      <c r="D57" s="11">
        <v>1</v>
      </c>
      <c r="E57" s="11">
        <v>1</v>
      </c>
      <c r="F57" s="11">
        <v>3</v>
      </c>
      <c r="G57" s="12" t="s">
        <v>27</v>
      </c>
      <c r="H57" s="11">
        <v>30</v>
      </c>
      <c r="I57" s="13">
        <v>0</v>
      </c>
      <c r="J57" s="13">
        <v>0</v>
      </c>
    </row>
    <row r="58" spans="1:10" ht="34.5" customHeight="1">
      <c r="A58" s="11">
        <v>2</v>
      </c>
      <c r="B58" s="11">
        <v>3</v>
      </c>
      <c r="C58" s="11">
        <v>1</v>
      </c>
      <c r="D58" s="11">
        <v>2</v>
      </c>
      <c r="E58" s="11"/>
      <c r="F58" s="11"/>
      <c r="G58" s="12" t="s">
        <v>254</v>
      </c>
      <c r="H58" s="11">
        <v>31</v>
      </c>
      <c r="I58" s="14">
        <f>I59+I60</f>
        <v>92.5</v>
      </c>
      <c r="J58" s="14">
        <f>J59+J60</f>
        <v>91.5</v>
      </c>
    </row>
    <row r="59" spans="1:10" ht="21.75" customHeight="1">
      <c r="A59" s="11">
        <v>2</v>
      </c>
      <c r="B59" s="11">
        <v>3</v>
      </c>
      <c r="C59" s="11">
        <v>1</v>
      </c>
      <c r="D59" s="11">
        <v>2</v>
      </c>
      <c r="E59" s="11">
        <v>1</v>
      </c>
      <c r="F59" s="11">
        <v>1</v>
      </c>
      <c r="G59" s="12" t="s">
        <v>26</v>
      </c>
      <c r="H59" s="11">
        <v>32</v>
      </c>
      <c r="I59" s="13">
        <v>0</v>
      </c>
      <c r="J59" s="13">
        <v>0</v>
      </c>
    </row>
    <row r="60" spans="1:10" ht="12.75" customHeight="1">
      <c r="A60" s="11">
        <v>2</v>
      </c>
      <c r="B60" s="11">
        <v>3</v>
      </c>
      <c r="C60" s="11">
        <v>1</v>
      </c>
      <c r="D60" s="11">
        <v>2</v>
      </c>
      <c r="E60" s="11">
        <v>1</v>
      </c>
      <c r="F60" s="11">
        <v>3</v>
      </c>
      <c r="G60" s="12" t="s">
        <v>27</v>
      </c>
      <c r="H60" s="11">
        <v>33</v>
      </c>
      <c r="I60" s="13">
        <v>92.5</v>
      </c>
      <c r="J60" s="13">
        <v>91.5</v>
      </c>
    </row>
    <row r="61" spans="1:10" ht="22.5">
      <c r="A61" s="11">
        <v>2</v>
      </c>
      <c r="B61" s="11">
        <v>3</v>
      </c>
      <c r="C61" s="11">
        <v>1</v>
      </c>
      <c r="D61" s="11">
        <v>3</v>
      </c>
      <c r="E61" s="11"/>
      <c r="F61" s="11"/>
      <c r="G61" s="12" t="s">
        <v>255</v>
      </c>
      <c r="H61" s="11">
        <v>34</v>
      </c>
      <c r="I61" s="14">
        <f>I62+I63+I64</f>
        <v>0</v>
      </c>
      <c r="J61" s="14">
        <f>J62+J63+J64</f>
        <v>0</v>
      </c>
    </row>
    <row r="62" spans="1:10">
      <c r="A62" s="11">
        <v>2</v>
      </c>
      <c r="B62" s="11">
        <v>3</v>
      </c>
      <c r="C62" s="11">
        <v>1</v>
      </c>
      <c r="D62" s="11">
        <v>3</v>
      </c>
      <c r="E62" s="11">
        <v>1</v>
      </c>
      <c r="F62" s="11">
        <v>1</v>
      </c>
      <c r="G62" s="12" t="s">
        <v>256</v>
      </c>
      <c r="H62" s="11">
        <v>35</v>
      </c>
      <c r="I62" s="13">
        <v>0</v>
      </c>
      <c r="J62" s="13">
        <v>0</v>
      </c>
    </row>
    <row r="63" spans="1:10">
      <c r="A63" s="11">
        <v>2</v>
      </c>
      <c r="B63" s="11">
        <v>3</v>
      </c>
      <c r="C63" s="11">
        <v>1</v>
      </c>
      <c r="D63" s="11">
        <v>3</v>
      </c>
      <c r="E63" s="11">
        <v>1</v>
      </c>
      <c r="F63" s="11">
        <v>2</v>
      </c>
      <c r="G63" s="12" t="s">
        <v>257</v>
      </c>
      <c r="H63" s="11">
        <v>36</v>
      </c>
      <c r="I63" s="13">
        <v>0</v>
      </c>
      <c r="J63" s="13">
        <v>0</v>
      </c>
    </row>
    <row r="64" spans="1:10">
      <c r="A64" s="11">
        <v>2</v>
      </c>
      <c r="B64" s="11">
        <v>3</v>
      </c>
      <c r="C64" s="11">
        <v>1</v>
      </c>
      <c r="D64" s="11">
        <v>3</v>
      </c>
      <c r="E64" s="11">
        <v>1</v>
      </c>
      <c r="F64" s="11">
        <v>3</v>
      </c>
      <c r="G64" s="12" t="s">
        <v>258</v>
      </c>
      <c r="H64" s="11">
        <v>37</v>
      </c>
      <c r="I64" s="13">
        <v>0</v>
      </c>
      <c r="J64" s="13">
        <v>0</v>
      </c>
    </row>
    <row r="65" spans="1:10">
      <c r="A65" s="11">
        <v>2</v>
      </c>
      <c r="B65" s="11">
        <v>3</v>
      </c>
      <c r="C65" s="11">
        <v>2</v>
      </c>
      <c r="D65" s="11"/>
      <c r="E65" s="11"/>
      <c r="F65" s="11"/>
      <c r="G65" s="12" t="s">
        <v>259</v>
      </c>
      <c r="H65" s="11">
        <v>38</v>
      </c>
      <c r="I65" s="14">
        <f>I66</f>
        <v>0</v>
      </c>
      <c r="J65" s="14">
        <f>J66</f>
        <v>0</v>
      </c>
    </row>
    <row r="66" spans="1:10">
      <c r="A66" s="11">
        <v>2</v>
      </c>
      <c r="B66" s="11">
        <v>3</v>
      </c>
      <c r="C66" s="11">
        <v>2</v>
      </c>
      <c r="D66" s="11">
        <v>1</v>
      </c>
      <c r="E66" s="11">
        <v>1</v>
      </c>
      <c r="F66" s="11">
        <v>1</v>
      </c>
      <c r="G66" s="12" t="s">
        <v>260</v>
      </c>
      <c r="H66" s="11">
        <v>39</v>
      </c>
      <c r="I66" s="13">
        <v>0</v>
      </c>
      <c r="J66" s="13">
        <v>0</v>
      </c>
    </row>
    <row r="67" spans="1:10">
      <c r="A67" s="8">
        <v>2</v>
      </c>
      <c r="B67" s="8">
        <v>4</v>
      </c>
      <c r="C67" s="11"/>
      <c r="D67" s="11"/>
      <c r="E67" s="11"/>
      <c r="F67" s="11"/>
      <c r="G67" s="9" t="s">
        <v>89</v>
      </c>
      <c r="H67" s="8">
        <v>40</v>
      </c>
      <c r="I67" s="10">
        <f>I68</f>
        <v>70</v>
      </c>
      <c r="J67" s="10">
        <f>J68</f>
        <v>63.9</v>
      </c>
    </row>
    <row r="68" spans="1:10">
      <c r="A68" s="11">
        <v>2</v>
      </c>
      <c r="B68" s="11">
        <v>4</v>
      </c>
      <c r="C68" s="11">
        <v>1</v>
      </c>
      <c r="D68" s="11"/>
      <c r="E68" s="11"/>
      <c r="F68" s="11"/>
      <c r="G68" s="12" t="s">
        <v>261</v>
      </c>
      <c r="H68" s="11">
        <v>41</v>
      </c>
      <c r="I68" s="14">
        <f>I69+I70</f>
        <v>70</v>
      </c>
      <c r="J68" s="14">
        <f>J69+J70</f>
        <v>63.9</v>
      </c>
    </row>
    <row r="69" spans="1:10">
      <c r="A69" s="11">
        <v>2</v>
      </c>
      <c r="B69" s="11">
        <v>4</v>
      </c>
      <c r="C69" s="11">
        <v>1</v>
      </c>
      <c r="D69" s="11">
        <v>1</v>
      </c>
      <c r="E69" s="11">
        <v>1</v>
      </c>
      <c r="F69" s="11">
        <v>2</v>
      </c>
      <c r="G69" s="12" t="s">
        <v>28</v>
      </c>
      <c r="H69" s="11">
        <v>42</v>
      </c>
      <c r="I69" s="13">
        <v>0</v>
      </c>
      <c r="J69" s="13">
        <v>0</v>
      </c>
    </row>
    <row r="70" spans="1:10">
      <c r="A70" s="11">
        <v>2</v>
      </c>
      <c r="B70" s="11">
        <v>4</v>
      </c>
      <c r="C70" s="11">
        <v>1</v>
      </c>
      <c r="D70" s="11">
        <v>1</v>
      </c>
      <c r="E70" s="11">
        <v>1</v>
      </c>
      <c r="F70" s="11">
        <v>3</v>
      </c>
      <c r="G70" s="12" t="s">
        <v>29</v>
      </c>
      <c r="H70" s="11">
        <v>43</v>
      </c>
      <c r="I70" s="13">
        <v>70</v>
      </c>
      <c r="J70" s="13">
        <v>63.9</v>
      </c>
    </row>
    <row r="71" spans="1:10">
      <c r="A71" s="8">
        <v>2</v>
      </c>
      <c r="B71" s="8">
        <v>5</v>
      </c>
      <c r="C71" s="11"/>
      <c r="D71" s="11"/>
      <c r="E71" s="11"/>
      <c r="F71" s="11"/>
      <c r="G71" s="9" t="s">
        <v>88</v>
      </c>
      <c r="H71" s="8">
        <v>44</v>
      </c>
      <c r="I71" s="10">
        <f>I72+I75+I78</f>
        <v>0</v>
      </c>
      <c r="J71" s="10">
        <f>J72+J75+J78</f>
        <v>0</v>
      </c>
    </row>
    <row r="72" spans="1:10" ht="25.5" customHeight="1">
      <c r="A72" s="11">
        <v>2</v>
      </c>
      <c r="B72" s="11">
        <v>5</v>
      </c>
      <c r="C72" s="11">
        <v>1</v>
      </c>
      <c r="D72" s="11"/>
      <c r="E72" s="11"/>
      <c r="F72" s="11"/>
      <c r="G72" s="12" t="s">
        <v>262</v>
      </c>
      <c r="H72" s="11">
        <v>45</v>
      </c>
      <c r="I72" s="14">
        <f>I73+I74</f>
        <v>0</v>
      </c>
      <c r="J72" s="14">
        <f>J73+J74</f>
        <v>0</v>
      </c>
    </row>
    <row r="73" spans="1:10" ht="22.5">
      <c r="A73" s="11">
        <v>2</v>
      </c>
      <c r="B73" s="11">
        <v>5</v>
      </c>
      <c r="C73" s="11">
        <v>1</v>
      </c>
      <c r="D73" s="11">
        <v>1</v>
      </c>
      <c r="E73" s="11">
        <v>1</v>
      </c>
      <c r="F73" s="11">
        <v>1</v>
      </c>
      <c r="G73" s="12" t="s">
        <v>263</v>
      </c>
      <c r="H73" s="11">
        <v>46</v>
      </c>
      <c r="I73" s="13">
        <v>0</v>
      </c>
      <c r="J73" s="13">
        <v>0</v>
      </c>
    </row>
    <row r="74" spans="1:10" ht="23.25" customHeight="1">
      <c r="A74" s="11">
        <v>2</v>
      </c>
      <c r="B74" s="11">
        <v>5</v>
      </c>
      <c r="C74" s="11">
        <v>1</v>
      </c>
      <c r="D74" s="11">
        <v>1</v>
      </c>
      <c r="E74" s="11">
        <v>1</v>
      </c>
      <c r="F74" s="11">
        <v>2</v>
      </c>
      <c r="G74" s="12" t="s">
        <v>264</v>
      </c>
      <c r="H74" s="11">
        <v>47</v>
      </c>
      <c r="I74" s="13">
        <v>0</v>
      </c>
      <c r="J74" s="13">
        <v>0</v>
      </c>
    </row>
    <row r="75" spans="1:10" ht="22.5">
      <c r="A75" s="11">
        <v>2</v>
      </c>
      <c r="B75" s="11">
        <v>5</v>
      </c>
      <c r="C75" s="11">
        <v>2</v>
      </c>
      <c r="D75" s="11"/>
      <c r="E75" s="11"/>
      <c r="F75" s="11"/>
      <c r="G75" s="12" t="s">
        <v>265</v>
      </c>
      <c r="H75" s="11">
        <v>48</v>
      </c>
      <c r="I75" s="14">
        <f>I76+I77</f>
        <v>0</v>
      </c>
      <c r="J75" s="14">
        <f>J76+J77</f>
        <v>0</v>
      </c>
    </row>
    <row r="76" spans="1:10" ht="28.5" customHeight="1">
      <c r="A76" s="11">
        <v>2</v>
      </c>
      <c r="B76" s="11">
        <v>5</v>
      </c>
      <c r="C76" s="11">
        <v>2</v>
      </c>
      <c r="D76" s="11">
        <v>1</v>
      </c>
      <c r="E76" s="11">
        <v>1</v>
      </c>
      <c r="F76" s="11">
        <v>1</v>
      </c>
      <c r="G76" s="12" t="s">
        <v>266</v>
      </c>
      <c r="H76" s="11">
        <v>49</v>
      </c>
      <c r="I76" s="13">
        <v>0</v>
      </c>
      <c r="J76" s="13">
        <v>0</v>
      </c>
    </row>
    <row r="77" spans="1:10" ht="22.5">
      <c r="A77" s="11">
        <v>2</v>
      </c>
      <c r="B77" s="11">
        <v>5</v>
      </c>
      <c r="C77" s="11">
        <v>2</v>
      </c>
      <c r="D77" s="11">
        <v>1</v>
      </c>
      <c r="E77" s="11">
        <v>1</v>
      </c>
      <c r="F77" s="11">
        <v>2</v>
      </c>
      <c r="G77" s="12" t="s">
        <v>267</v>
      </c>
      <c r="H77" s="11">
        <v>50</v>
      </c>
      <c r="I77" s="13">
        <v>0</v>
      </c>
      <c r="J77" s="13">
        <v>0</v>
      </c>
    </row>
    <row r="78" spans="1:10" ht="24.75" customHeight="1">
      <c r="A78" s="11">
        <v>2</v>
      </c>
      <c r="B78" s="11">
        <v>5</v>
      </c>
      <c r="C78" s="11">
        <v>3</v>
      </c>
      <c r="D78" s="11"/>
      <c r="E78" s="11"/>
      <c r="F78" s="11"/>
      <c r="G78" s="12" t="s">
        <v>268</v>
      </c>
      <c r="H78" s="11">
        <v>51</v>
      </c>
      <c r="I78" s="14">
        <f>I79+I82</f>
        <v>0</v>
      </c>
      <c r="J78" s="14">
        <f>J79+J82</f>
        <v>0</v>
      </c>
    </row>
    <row r="79" spans="1:10" ht="35.25" customHeight="1">
      <c r="A79" s="11">
        <v>2</v>
      </c>
      <c r="B79" s="11">
        <v>5</v>
      </c>
      <c r="C79" s="11">
        <v>3</v>
      </c>
      <c r="D79" s="11">
        <v>1</v>
      </c>
      <c r="E79" s="11"/>
      <c r="F79" s="11"/>
      <c r="G79" s="12" t="s">
        <v>269</v>
      </c>
      <c r="H79" s="11">
        <v>52</v>
      </c>
      <c r="I79" s="14">
        <f>I80+I81</f>
        <v>0</v>
      </c>
      <c r="J79" s="14">
        <f>J80+J81</f>
        <v>0</v>
      </c>
    </row>
    <row r="80" spans="1:10" ht="26.25" customHeight="1">
      <c r="A80" s="11">
        <v>2</v>
      </c>
      <c r="B80" s="11">
        <v>5</v>
      </c>
      <c r="C80" s="11">
        <v>3</v>
      </c>
      <c r="D80" s="11">
        <v>1</v>
      </c>
      <c r="E80" s="11">
        <v>1</v>
      </c>
      <c r="F80" s="11">
        <v>1</v>
      </c>
      <c r="G80" s="12" t="s">
        <v>270</v>
      </c>
      <c r="H80" s="11">
        <v>53</v>
      </c>
      <c r="I80" s="13">
        <v>0</v>
      </c>
      <c r="J80" s="13">
        <v>0</v>
      </c>
    </row>
    <row r="81" spans="1:10" ht="22.5">
      <c r="A81" s="11">
        <v>2</v>
      </c>
      <c r="B81" s="11">
        <v>5</v>
      </c>
      <c r="C81" s="11">
        <v>3</v>
      </c>
      <c r="D81" s="11">
        <v>1</v>
      </c>
      <c r="E81" s="11">
        <v>1</v>
      </c>
      <c r="F81" s="11">
        <v>2</v>
      </c>
      <c r="G81" s="12" t="s">
        <v>271</v>
      </c>
      <c r="H81" s="11">
        <v>54</v>
      </c>
      <c r="I81" s="13">
        <v>0</v>
      </c>
      <c r="J81" s="13">
        <v>0</v>
      </c>
    </row>
    <row r="82" spans="1:10" ht="28.5" customHeight="1">
      <c r="A82" s="11">
        <v>2</v>
      </c>
      <c r="B82" s="11">
        <v>5</v>
      </c>
      <c r="C82" s="11">
        <v>3</v>
      </c>
      <c r="D82" s="11">
        <v>2</v>
      </c>
      <c r="E82" s="11"/>
      <c r="F82" s="11"/>
      <c r="G82" s="12" t="s">
        <v>272</v>
      </c>
      <c r="H82" s="11">
        <v>55</v>
      </c>
      <c r="I82" s="14">
        <f>I83+I84</f>
        <v>0</v>
      </c>
      <c r="J82" s="14">
        <f>J83+J84</f>
        <v>0</v>
      </c>
    </row>
    <row r="83" spans="1:10" ht="22.5">
      <c r="A83" s="11">
        <v>2</v>
      </c>
      <c r="B83" s="11">
        <v>5</v>
      </c>
      <c r="C83" s="11">
        <v>3</v>
      </c>
      <c r="D83" s="11">
        <v>2</v>
      </c>
      <c r="E83" s="11">
        <v>1</v>
      </c>
      <c r="F83" s="11">
        <v>1</v>
      </c>
      <c r="G83" s="12" t="s">
        <v>273</v>
      </c>
      <c r="H83" s="11">
        <v>56</v>
      </c>
      <c r="I83" s="13">
        <v>0</v>
      </c>
      <c r="J83" s="13">
        <v>0</v>
      </c>
    </row>
    <row r="84" spans="1:10" ht="20.25" customHeight="1">
      <c r="A84" s="11">
        <v>2</v>
      </c>
      <c r="B84" s="11">
        <v>5</v>
      </c>
      <c r="C84" s="11">
        <v>3</v>
      </c>
      <c r="D84" s="11">
        <v>2</v>
      </c>
      <c r="E84" s="11">
        <v>1</v>
      </c>
      <c r="F84" s="11">
        <v>2</v>
      </c>
      <c r="G84" s="12" t="s">
        <v>274</v>
      </c>
      <c r="H84" s="11">
        <v>57</v>
      </c>
      <c r="I84" s="13">
        <v>0</v>
      </c>
      <c r="J84" s="13">
        <v>0</v>
      </c>
    </row>
    <row r="85" spans="1:10" ht="21">
      <c r="A85" s="8">
        <v>2</v>
      </c>
      <c r="B85" s="8">
        <v>7</v>
      </c>
      <c r="C85" s="11"/>
      <c r="D85" s="11"/>
      <c r="E85" s="11"/>
      <c r="F85" s="11"/>
      <c r="G85" s="9" t="s">
        <v>275</v>
      </c>
      <c r="H85" s="8">
        <v>58</v>
      </c>
      <c r="I85" s="10">
        <f>I86+I89+I90</f>
        <v>2793.4</v>
      </c>
      <c r="J85" s="10">
        <f>J86+J89+J90</f>
        <v>2740.2999999999997</v>
      </c>
    </row>
    <row r="86" spans="1:10" ht="24" customHeight="1">
      <c r="A86" s="11">
        <v>2</v>
      </c>
      <c r="B86" s="11">
        <v>7</v>
      </c>
      <c r="C86" s="11">
        <v>2</v>
      </c>
      <c r="D86" s="11">
        <v>1</v>
      </c>
      <c r="E86" s="11"/>
      <c r="F86" s="11"/>
      <c r="G86" s="12" t="s">
        <v>276</v>
      </c>
      <c r="H86" s="11">
        <v>59</v>
      </c>
      <c r="I86" s="14">
        <f>I87+I88</f>
        <v>2683.8</v>
      </c>
      <c r="J86" s="14">
        <f>J87+J88</f>
        <v>2646.1</v>
      </c>
    </row>
    <row r="87" spans="1:10">
      <c r="A87" s="11">
        <v>2</v>
      </c>
      <c r="B87" s="11">
        <v>7</v>
      </c>
      <c r="C87" s="11">
        <v>2</v>
      </c>
      <c r="D87" s="11">
        <v>1</v>
      </c>
      <c r="E87" s="11">
        <v>1</v>
      </c>
      <c r="F87" s="11">
        <v>1</v>
      </c>
      <c r="G87" s="12" t="s">
        <v>32</v>
      </c>
      <c r="H87" s="11">
        <v>60</v>
      </c>
      <c r="I87" s="13">
        <v>2683.8</v>
      </c>
      <c r="J87" s="13">
        <v>2646.1</v>
      </c>
    </row>
    <row r="88" spans="1:10">
      <c r="A88" s="11">
        <v>2</v>
      </c>
      <c r="B88" s="11">
        <v>7</v>
      </c>
      <c r="C88" s="11">
        <v>2</v>
      </c>
      <c r="D88" s="11">
        <v>1</v>
      </c>
      <c r="E88" s="11">
        <v>1</v>
      </c>
      <c r="F88" s="11">
        <v>2</v>
      </c>
      <c r="G88" s="12" t="s">
        <v>33</v>
      </c>
      <c r="H88" s="11">
        <v>61</v>
      </c>
      <c r="I88" s="13">
        <v>0</v>
      </c>
      <c r="J88" s="13">
        <v>0</v>
      </c>
    </row>
    <row r="89" spans="1:10">
      <c r="A89" s="11">
        <v>2</v>
      </c>
      <c r="B89" s="11">
        <v>7</v>
      </c>
      <c r="C89" s="11">
        <v>2</v>
      </c>
      <c r="D89" s="11">
        <v>2</v>
      </c>
      <c r="E89" s="11">
        <v>1</v>
      </c>
      <c r="F89" s="11">
        <v>1</v>
      </c>
      <c r="G89" s="12" t="s">
        <v>277</v>
      </c>
      <c r="H89" s="11">
        <v>62</v>
      </c>
      <c r="I89" s="13">
        <v>0</v>
      </c>
      <c r="J89" s="13">
        <v>0</v>
      </c>
    </row>
    <row r="90" spans="1:10">
      <c r="A90" s="11">
        <v>2</v>
      </c>
      <c r="B90" s="11">
        <v>7</v>
      </c>
      <c r="C90" s="11">
        <v>3</v>
      </c>
      <c r="D90" s="11"/>
      <c r="E90" s="11"/>
      <c r="F90" s="11"/>
      <c r="G90" s="12" t="s">
        <v>278</v>
      </c>
      <c r="H90" s="11">
        <v>63</v>
      </c>
      <c r="I90" s="14">
        <f>I91+I92</f>
        <v>109.6</v>
      </c>
      <c r="J90" s="14">
        <f>J91+J92</f>
        <v>94.2</v>
      </c>
    </row>
    <row r="91" spans="1:10" ht="14.25" customHeight="1">
      <c r="A91" s="11">
        <v>2</v>
      </c>
      <c r="B91" s="11">
        <v>7</v>
      </c>
      <c r="C91" s="11">
        <v>3</v>
      </c>
      <c r="D91" s="11">
        <v>1</v>
      </c>
      <c r="E91" s="11">
        <v>1</v>
      </c>
      <c r="F91" s="11">
        <v>1</v>
      </c>
      <c r="G91" s="12" t="s">
        <v>87</v>
      </c>
      <c r="H91" s="11">
        <v>64</v>
      </c>
      <c r="I91" s="13">
        <v>109.6</v>
      </c>
      <c r="J91" s="13">
        <v>94.2</v>
      </c>
    </row>
    <row r="92" spans="1:10" ht="18.75" customHeight="1">
      <c r="A92" s="11">
        <v>2</v>
      </c>
      <c r="B92" s="11">
        <v>7</v>
      </c>
      <c r="C92" s="11">
        <v>3</v>
      </c>
      <c r="D92" s="11">
        <v>1</v>
      </c>
      <c r="E92" s="11">
        <v>1</v>
      </c>
      <c r="F92" s="11">
        <v>2</v>
      </c>
      <c r="G92" s="12" t="s">
        <v>35</v>
      </c>
      <c r="H92" s="11">
        <v>65</v>
      </c>
      <c r="I92" s="13">
        <v>0</v>
      </c>
      <c r="J92" s="13">
        <v>0</v>
      </c>
    </row>
    <row r="93" spans="1:10">
      <c r="A93" s="8">
        <v>2</v>
      </c>
      <c r="B93" s="8">
        <v>8</v>
      </c>
      <c r="C93" s="11"/>
      <c r="D93" s="11"/>
      <c r="E93" s="11"/>
      <c r="F93" s="11"/>
      <c r="G93" s="9" t="s">
        <v>279</v>
      </c>
      <c r="H93" s="8">
        <v>66</v>
      </c>
      <c r="I93" s="10">
        <f>I94+I98</f>
        <v>26.3</v>
      </c>
      <c r="J93" s="10">
        <f>J94+J98</f>
        <v>25.5</v>
      </c>
    </row>
    <row r="94" spans="1:10" ht="22.5">
      <c r="A94" s="11">
        <v>2</v>
      </c>
      <c r="B94" s="11">
        <v>8</v>
      </c>
      <c r="C94" s="11">
        <v>1</v>
      </c>
      <c r="D94" s="11">
        <v>1</v>
      </c>
      <c r="E94" s="11"/>
      <c r="F94" s="11"/>
      <c r="G94" s="12" t="s">
        <v>280</v>
      </c>
      <c r="H94" s="11">
        <v>67</v>
      </c>
      <c r="I94" s="14">
        <f>I95+I96+I97</f>
        <v>26.3</v>
      </c>
      <c r="J94" s="14">
        <f>J95+J96+J97</f>
        <v>25.5</v>
      </c>
    </row>
    <row r="95" spans="1:10">
      <c r="A95" s="11">
        <v>2</v>
      </c>
      <c r="B95" s="11">
        <v>8</v>
      </c>
      <c r="C95" s="11">
        <v>1</v>
      </c>
      <c r="D95" s="11">
        <v>1</v>
      </c>
      <c r="E95" s="11">
        <v>1</v>
      </c>
      <c r="F95" s="11">
        <v>1</v>
      </c>
      <c r="G95" s="12" t="s">
        <v>281</v>
      </c>
      <c r="H95" s="11">
        <v>68</v>
      </c>
      <c r="I95" s="13">
        <v>0</v>
      </c>
      <c r="J95" s="13">
        <v>0</v>
      </c>
    </row>
    <row r="96" spans="1:10" ht="22.5">
      <c r="A96" s="11">
        <v>2</v>
      </c>
      <c r="B96" s="11">
        <v>8</v>
      </c>
      <c r="C96" s="11">
        <v>1</v>
      </c>
      <c r="D96" s="11">
        <v>1</v>
      </c>
      <c r="E96" s="11">
        <v>1</v>
      </c>
      <c r="F96" s="11">
        <v>2</v>
      </c>
      <c r="G96" s="12" t="s">
        <v>282</v>
      </c>
      <c r="H96" s="11">
        <v>69</v>
      </c>
      <c r="I96" s="13">
        <v>26.3</v>
      </c>
      <c r="J96" s="13">
        <v>25.5</v>
      </c>
    </row>
    <row r="97" spans="1:10">
      <c r="A97" s="11">
        <v>2</v>
      </c>
      <c r="B97" s="11">
        <v>8</v>
      </c>
      <c r="C97" s="11">
        <v>1</v>
      </c>
      <c r="D97" s="11">
        <v>1</v>
      </c>
      <c r="E97" s="11">
        <v>1</v>
      </c>
      <c r="F97" s="11">
        <v>3</v>
      </c>
      <c r="G97" s="12" t="s">
        <v>283</v>
      </c>
      <c r="H97" s="11">
        <v>70</v>
      </c>
      <c r="I97" s="13">
        <v>0</v>
      </c>
      <c r="J97" s="13">
        <v>0</v>
      </c>
    </row>
    <row r="98" spans="1:10" ht="15.75" customHeight="1">
      <c r="A98" s="11">
        <v>2</v>
      </c>
      <c r="B98" s="11">
        <v>8</v>
      </c>
      <c r="C98" s="11">
        <v>1</v>
      </c>
      <c r="D98" s="11">
        <v>2</v>
      </c>
      <c r="E98" s="11">
        <v>1</v>
      </c>
      <c r="F98" s="11">
        <v>1</v>
      </c>
      <c r="G98" s="12" t="s">
        <v>284</v>
      </c>
      <c r="H98" s="11">
        <v>71</v>
      </c>
      <c r="I98" s="13">
        <v>0</v>
      </c>
      <c r="J98" s="13">
        <v>0</v>
      </c>
    </row>
    <row r="99" spans="1:10" ht="42" customHeight="1">
      <c r="A99" s="8">
        <v>3</v>
      </c>
      <c r="B99" s="8">
        <v>1</v>
      </c>
      <c r="C99" s="8"/>
      <c r="D99" s="8"/>
      <c r="E99" s="8"/>
      <c r="F99" s="8"/>
      <c r="G99" s="9" t="s">
        <v>285</v>
      </c>
      <c r="H99" s="8">
        <v>72</v>
      </c>
      <c r="I99" s="10">
        <f>I100+I117+I122+I124+I126</f>
        <v>6764.6000000000013</v>
      </c>
      <c r="J99" s="10">
        <f>J100+J117+J122+J124+J126</f>
        <v>5811.1</v>
      </c>
    </row>
    <row r="100" spans="1:10" ht="30.75" customHeight="1">
      <c r="A100" s="11">
        <v>3</v>
      </c>
      <c r="B100" s="11">
        <v>1</v>
      </c>
      <c r="C100" s="11">
        <v>1</v>
      </c>
      <c r="D100" s="11"/>
      <c r="E100" s="11"/>
      <c r="F100" s="11"/>
      <c r="G100" s="12" t="s">
        <v>286</v>
      </c>
      <c r="H100" s="11">
        <v>73</v>
      </c>
      <c r="I100" s="14">
        <f>I101+I103+I107+I111+I115</f>
        <v>6648.0000000000009</v>
      </c>
      <c r="J100" s="14">
        <f>J101+J103+J107+J111+J115</f>
        <v>5700.7000000000007</v>
      </c>
    </row>
    <row r="101" spans="1:10">
      <c r="A101" s="11">
        <v>3</v>
      </c>
      <c r="B101" s="11">
        <v>1</v>
      </c>
      <c r="C101" s="11">
        <v>1</v>
      </c>
      <c r="D101" s="11">
        <v>1</v>
      </c>
      <c r="E101" s="11"/>
      <c r="F101" s="11"/>
      <c r="G101" s="12" t="s">
        <v>287</v>
      </c>
      <c r="H101" s="11">
        <v>74</v>
      </c>
      <c r="I101" s="14">
        <f>I102</f>
        <v>0.1</v>
      </c>
      <c r="J101" s="14">
        <f>J102</f>
        <v>0</v>
      </c>
    </row>
    <row r="102" spans="1:10">
      <c r="A102" s="11">
        <v>3</v>
      </c>
      <c r="B102" s="11">
        <v>1</v>
      </c>
      <c r="C102" s="11">
        <v>1</v>
      </c>
      <c r="D102" s="11">
        <v>1</v>
      </c>
      <c r="E102" s="11">
        <v>1</v>
      </c>
      <c r="F102" s="11">
        <v>1</v>
      </c>
      <c r="G102" s="12" t="s">
        <v>287</v>
      </c>
      <c r="H102" s="11">
        <v>75</v>
      </c>
      <c r="I102" s="13">
        <v>0.1</v>
      </c>
      <c r="J102" s="13">
        <v>0</v>
      </c>
    </row>
    <row r="103" spans="1:10" ht="22.5">
      <c r="A103" s="11">
        <v>3</v>
      </c>
      <c r="B103" s="11">
        <v>1</v>
      </c>
      <c r="C103" s="11">
        <v>1</v>
      </c>
      <c r="D103" s="11">
        <v>2</v>
      </c>
      <c r="E103" s="11"/>
      <c r="F103" s="11"/>
      <c r="G103" s="12" t="s">
        <v>288</v>
      </c>
      <c r="H103" s="11">
        <v>76</v>
      </c>
      <c r="I103" s="14">
        <f>I104+I105+I106</f>
        <v>5886.5</v>
      </c>
      <c r="J103" s="14">
        <f>J104+J105+J106</f>
        <v>4964</v>
      </c>
    </row>
    <row r="104" spans="1:10" ht="16.5" customHeight="1">
      <c r="A104" s="11">
        <v>3</v>
      </c>
      <c r="B104" s="11">
        <v>1</v>
      </c>
      <c r="C104" s="11">
        <v>1</v>
      </c>
      <c r="D104" s="11">
        <v>2</v>
      </c>
      <c r="E104" s="11">
        <v>1</v>
      </c>
      <c r="F104" s="11">
        <v>1</v>
      </c>
      <c r="G104" s="12" t="s">
        <v>289</v>
      </c>
      <c r="H104" s="11">
        <v>77</v>
      </c>
      <c r="I104" s="13">
        <v>302.60000000000002</v>
      </c>
      <c r="J104" s="13">
        <v>232.8</v>
      </c>
    </row>
    <row r="105" spans="1:10" ht="23.25" customHeight="1">
      <c r="A105" s="11">
        <v>3</v>
      </c>
      <c r="B105" s="11">
        <v>1</v>
      </c>
      <c r="C105" s="11">
        <v>1</v>
      </c>
      <c r="D105" s="11">
        <v>2</v>
      </c>
      <c r="E105" s="11">
        <v>1</v>
      </c>
      <c r="F105" s="11">
        <v>2</v>
      </c>
      <c r="G105" s="12" t="s">
        <v>290</v>
      </c>
      <c r="H105" s="11">
        <v>78</v>
      </c>
      <c r="I105" s="13">
        <v>901.3</v>
      </c>
      <c r="J105" s="13">
        <v>864.3</v>
      </c>
    </row>
    <row r="106" spans="1:10" ht="26.25" customHeight="1">
      <c r="A106" s="11">
        <v>3</v>
      </c>
      <c r="B106" s="11">
        <v>1</v>
      </c>
      <c r="C106" s="11">
        <v>1</v>
      </c>
      <c r="D106" s="11">
        <v>2</v>
      </c>
      <c r="E106" s="11">
        <v>1</v>
      </c>
      <c r="F106" s="11">
        <v>3</v>
      </c>
      <c r="G106" s="12" t="s">
        <v>291</v>
      </c>
      <c r="H106" s="11">
        <v>79</v>
      </c>
      <c r="I106" s="13">
        <v>4682.6000000000004</v>
      </c>
      <c r="J106" s="13">
        <v>3866.9</v>
      </c>
    </row>
    <row r="107" spans="1:10" ht="22.5">
      <c r="A107" s="11">
        <v>3</v>
      </c>
      <c r="B107" s="11">
        <v>1</v>
      </c>
      <c r="C107" s="11">
        <v>1</v>
      </c>
      <c r="D107" s="11">
        <v>3</v>
      </c>
      <c r="E107" s="11"/>
      <c r="F107" s="11"/>
      <c r="G107" s="12" t="s">
        <v>292</v>
      </c>
      <c r="H107" s="11">
        <v>80</v>
      </c>
      <c r="I107" s="14">
        <f>I108+I109+I110</f>
        <v>703.3</v>
      </c>
      <c r="J107" s="14">
        <f>J108+J109+J110</f>
        <v>687.3</v>
      </c>
    </row>
    <row r="108" spans="1:10" ht="25.5" customHeight="1">
      <c r="A108" s="11">
        <v>3</v>
      </c>
      <c r="B108" s="11">
        <v>1</v>
      </c>
      <c r="C108" s="11">
        <v>1</v>
      </c>
      <c r="D108" s="11">
        <v>3</v>
      </c>
      <c r="E108" s="11">
        <v>1</v>
      </c>
      <c r="F108" s="11">
        <v>1</v>
      </c>
      <c r="G108" s="12" t="s">
        <v>293</v>
      </c>
      <c r="H108" s="11">
        <v>81</v>
      </c>
      <c r="I108" s="13">
        <v>176.3</v>
      </c>
      <c r="J108" s="13">
        <v>176</v>
      </c>
    </row>
    <row r="109" spans="1:10" ht="23.25" customHeight="1">
      <c r="A109" s="11">
        <v>3</v>
      </c>
      <c r="B109" s="11">
        <v>1</v>
      </c>
      <c r="C109" s="11">
        <v>1</v>
      </c>
      <c r="D109" s="11">
        <v>3</v>
      </c>
      <c r="E109" s="11">
        <v>1</v>
      </c>
      <c r="F109" s="11">
        <v>2</v>
      </c>
      <c r="G109" s="12" t="s">
        <v>294</v>
      </c>
      <c r="H109" s="11">
        <v>82</v>
      </c>
      <c r="I109" s="13">
        <v>527</v>
      </c>
      <c r="J109" s="13">
        <v>511.3</v>
      </c>
    </row>
    <row r="110" spans="1:10" ht="21.75" customHeight="1">
      <c r="A110" s="11">
        <v>3</v>
      </c>
      <c r="B110" s="11">
        <v>1</v>
      </c>
      <c r="C110" s="11">
        <v>1</v>
      </c>
      <c r="D110" s="11">
        <v>3</v>
      </c>
      <c r="E110" s="11">
        <v>1</v>
      </c>
      <c r="F110" s="11">
        <v>3</v>
      </c>
      <c r="G110" s="12" t="s">
        <v>295</v>
      </c>
      <c r="H110" s="11">
        <v>83</v>
      </c>
      <c r="I110" s="13">
        <v>0</v>
      </c>
      <c r="J110" s="13">
        <v>0</v>
      </c>
    </row>
    <row r="111" spans="1:10" ht="22.5">
      <c r="A111" s="11">
        <v>3</v>
      </c>
      <c r="B111" s="11">
        <v>1</v>
      </c>
      <c r="C111" s="11">
        <v>1</v>
      </c>
      <c r="D111" s="11">
        <v>4</v>
      </c>
      <c r="E111" s="11"/>
      <c r="F111" s="11"/>
      <c r="G111" s="12" t="s">
        <v>296</v>
      </c>
      <c r="H111" s="11">
        <v>84</v>
      </c>
      <c r="I111" s="14">
        <f>I112+I113+I114</f>
        <v>16.100000000000001</v>
      </c>
      <c r="J111" s="14">
        <f>J112+J113+J114</f>
        <v>16.100000000000001</v>
      </c>
    </row>
    <row r="112" spans="1:10">
      <c r="A112" s="11">
        <v>3</v>
      </c>
      <c r="B112" s="11">
        <v>1</v>
      </c>
      <c r="C112" s="11">
        <v>1</v>
      </c>
      <c r="D112" s="11">
        <v>4</v>
      </c>
      <c r="E112" s="11">
        <v>1</v>
      </c>
      <c r="F112" s="11">
        <v>1</v>
      </c>
      <c r="G112" s="12" t="s">
        <v>297</v>
      </c>
      <c r="H112" s="11">
        <v>85</v>
      </c>
      <c r="I112" s="13">
        <v>0</v>
      </c>
      <c r="J112" s="13">
        <v>0</v>
      </c>
    </row>
    <row r="113" spans="1:10" ht="25.5" customHeight="1">
      <c r="A113" s="11">
        <v>3</v>
      </c>
      <c r="B113" s="11">
        <v>1</v>
      </c>
      <c r="C113" s="11">
        <v>1</v>
      </c>
      <c r="D113" s="11">
        <v>4</v>
      </c>
      <c r="E113" s="11">
        <v>1</v>
      </c>
      <c r="F113" s="11">
        <v>2</v>
      </c>
      <c r="G113" s="12" t="s">
        <v>298</v>
      </c>
      <c r="H113" s="11">
        <v>86</v>
      </c>
      <c r="I113" s="13">
        <v>0</v>
      </c>
      <c r="J113" s="13">
        <v>0</v>
      </c>
    </row>
    <row r="114" spans="1:10" ht="18" customHeight="1">
      <c r="A114" s="11">
        <v>3</v>
      </c>
      <c r="B114" s="11">
        <v>1</v>
      </c>
      <c r="C114" s="11">
        <v>1</v>
      </c>
      <c r="D114" s="11">
        <v>4</v>
      </c>
      <c r="E114" s="11">
        <v>1</v>
      </c>
      <c r="F114" s="11">
        <v>3</v>
      </c>
      <c r="G114" s="12" t="s">
        <v>299</v>
      </c>
      <c r="H114" s="11">
        <v>87</v>
      </c>
      <c r="I114" s="13">
        <v>16.100000000000001</v>
      </c>
      <c r="J114" s="13">
        <v>16.100000000000001</v>
      </c>
    </row>
    <row r="115" spans="1:10" ht="24.75" customHeight="1">
      <c r="A115" s="11">
        <v>3</v>
      </c>
      <c r="B115" s="11">
        <v>1</v>
      </c>
      <c r="C115" s="11">
        <v>1</v>
      </c>
      <c r="D115" s="11">
        <v>5</v>
      </c>
      <c r="E115" s="11"/>
      <c r="F115" s="11"/>
      <c r="G115" s="12" t="s">
        <v>300</v>
      </c>
      <c r="H115" s="11">
        <v>88</v>
      </c>
      <c r="I115" s="14">
        <f>I116</f>
        <v>42</v>
      </c>
      <c r="J115" s="14">
        <f>J116</f>
        <v>33.299999999999997</v>
      </c>
    </row>
    <row r="116" spans="1:10" ht="25.5" customHeight="1">
      <c r="A116" s="11">
        <v>3</v>
      </c>
      <c r="B116" s="11">
        <v>1</v>
      </c>
      <c r="C116" s="11">
        <v>1</v>
      </c>
      <c r="D116" s="11">
        <v>5</v>
      </c>
      <c r="E116" s="11">
        <v>1</v>
      </c>
      <c r="F116" s="11">
        <v>1</v>
      </c>
      <c r="G116" s="12" t="s">
        <v>301</v>
      </c>
      <c r="H116" s="11">
        <v>89</v>
      </c>
      <c r="I116" s="13">
        <v>42</v>
      </c>
      <c r="J116" s="13">
        <v>33.299999999999997</v>
      </c>
    </row>
    <row r="117" spans="1:10" ht="25.5" customHeight="1">
      <c r="A117" s="11">
        <v>3</v>
      </c>
      <c r="B117" s="11">
        <v>1</v>
      </c>
      <c r="C117" s="11">
        <v>2</v>
      </c>
      <c r="D117" s="11"/>
      <c r="E117" s="11"/>
      <c r="F117" s="11"/>
      <c r="G117" s="12" t="s">
        <v>302</v>
      </c>
      <c r="H117" s="11">
        <v>90</v>
      </c>
      <c r="I117" s="14">
        <f>I118+I119+I120+I121</f>
        <v>116.6</v>
      </c>
      <c r="J117" s="14">
        <f>J118+J119+J120+J121</f>
        <v>110.4</v>
      </c>
    </row>
    <row r="118" spans="1:10" ht="36" customHeight="1">
      <c r="A118" s="11">
        <v>3</v>
      </c>
      <c r="B118" s="11">
        <v>1</v>
      </c>
      <c r="C118" s="11">
        <v>2</v>
      </c>
      <c r="D118" s="11">
        <v>1</v>
      </c>
      <c r="E118" s="11">
        <v>1</v>
      </c>
      <c r="F118" s="11">
        <v>2</v>
      </c>
      <c r="G118" s="12" t="s">
        <v>303</v>
      </c>
      <c r="H118" s="11">
        <v>91</v>
      </c>
      <c r="I118" s="13">
        <v>68.8</v>
      </c>
      <c r="J118" s="13">
        <v>62.6</v>
      </c>
    </row>
    <row r="119" spans="1:10">
      <c r="A119" s="11">
        <v>3</v>
      </c>
      <c r="B119" s="11">
        <v>1</v>
      </c>
      <c r="C119" s="11">
        <v>2</v>
      </c>
      <c r="D119" s="11">
        <v>1</v>
      </c>
      <c r="E119" s="11">
        <v>1</v>
      </c>
      <c r="F119" s="11">
        <v>3</v>
      </c>
      <c r="G119" s="12" t="s">
        <v>304</v>
      </c>
      <c r="H119" s="11">
        <v>92</v>
      </c>
      <c r="I119" s="13">
        <v>0</v>
      </c>
      <c r="J119" s="13">
        <v>0</v>
      </c>
    </row>
    <row r="120" spans="1:10" ht="22.5" customHeight="1">
      <c r="A120" s="11">
        <v>3</v>
      </c>
      <c r="B120" s="11">
        <v>1</v>
      </c>
      <c r="C120" s="11">
        <v>2</v>
      </c>
      <c r="D120" s="11">
        <v>1</v>
      </c>
      <c r="E120" s="11">
        <v>1</v>
      </c>
      <c r="F120" s="11">
        <v>4</v>
      </c>
      <c r="G120" s="12" t="s">
        <v>305</v>
      </c>
      <c r="H120" s="11">
        <v>93</v>
      </c>
      <c r="I120" s="13">
        <v>0</v>
      </c>
      <c r="J120" s="13">
        <v>0</v>
      </c>
    </row>
    <row r="121" spans="1:10" ht="24" customHeight="1">
      <c r="A121" s="11">
        <v>3</v>
      </c>
      <c r="B121" s="11">
        <v>1</v>
      </c>
      <c r="C121" s="11">
        <v>2</v>
      </c>
      <c r="D121" s="11">
        <v>1</v>
      </c>
      <c r="E121" s="11">
        <v>1</v>
      </c>
      <c r="F121" s="11">
        <v>5</v>
      </c>
      <c r="G121" s="12" t="s">
        <v>306</v>
      </c>
      <c r="H121" s="11">
        <v>94</v>
      </c>
      <c r="I121" s="13">
        <v>47.8</v>
      </c>
      <c r="J121" s="13">
        <v>47.8</v>
      </c>
    </row>
    <row r="122" spans="1:10">
      <c r="A122" s="11">
        <v>3</v>
      </c>
      <c r="B122" s="11">
        <v>1</v>
      </c>
      <c r="C122" s="11">
        <v>3</v>
      </c>
      <c r="D122" s="11"/>
      <c r="E122" s="11"/>
      <c r="F122" s="11"/>
      <c r="G122" s="12" t="s">
        <v>307</v>
      </c>
      <c r="H122" s="11">
        <v>95</v>
      </c>
      <c r="I122" s="14">
        <f>I123</f>
        <v>0</v>
      </c>
      <c r="J122" s="14">
        <f>J123</f>
        <v>0</v>
      </c>
    </row>
    <row r="123" spans="1:10">
      <c r="A123" s="11">
        <v>3</v>
      </c>
      <c r="B123" s="11">
        <v>1</v>
      </c>
      <c r="C123" s="11">
        <v>3</v>
      </c>
      <c r="D123" s="11">
        <v>2</v>
      </c>
      <c r="E123" s="11">
        <v>1</v>
      </c>
      <c r="F123" s="11">
        <v>6</v>
      </c>
      <c r="G123" s="12" t="s">
        <v>308</v>
      </c>
      <c r="H123" s="11">
        <v>96</v>
      </c>
      <c r="I123" s="13">
        <v>0</v>
      </c>
      <c r="J123" s="13">
        <v>0</v>
      </c>
    </row>
    <row r="124" spans="1:10" ht="23.25" customHeight="1">
      <c r="A124" s="11">
        <v>3</v>
      </c>
      <c r="B124" s="11">
        <v>1</v>
      </c>
      <c r="C124" s="11">
        <v>4</v>
      </c>
      <c r="D124" s="11"/>
      <c r="E124" s="11"/>
      <c r="F124" s="11"/>
      <c r="G124" s="12" t="s">
        <v>309</v>
      </c>
      <c r="H124" s="11">
        <v>97</v>
      </c>
      <c r="I124" s="14">
        <f>I125</f>
        <v>0</v>
      </c>
      <c r="J124" s="14">
        <f>J125</f>
        <v>0</v>
      </c>
    </row>
    <row r="125" spans="1:10" ht="23.25" customHeight="1">
      <c r="A125" s="11">
        <v>3</v>
      </c>
      <c r="B125" s="11">
        <v>1</v>
      </c>
      <c r="C125" s="11">
        <v>4</v>
      </c>
      <c r="D125" s="11">
        <v>1</v>
      </c>
      <c r="E125" s="11">
        <v>1</v>
      </c>
      <c r="F125" s="11">
        <v>1</v>
      </c>
      <c r="G125" s="12" t="s">
        <v>309</v>
      </c>
      <c r="H125" s="11">
        <v>98</v>
      </c>
      <c r="I125" s="13">
        <v>0</v>
      </c>
      <c r="J125" s="13">
        <v>0</v>
      </c>
    </row>
    <row r="126" spans="1:10" ht="35.25" customHeight="1">
      <c r="A126" s="11">
        <v>3</v>
      </c>
      <c r="B126" s="11">
        <v>1</v>
      </c>
      <c r="C126" s="11">
        <v>5</v>
      </c>
      <c r="D126" s="11"/>
      <c r="E126" s="11"/>
      <c r="F126" s="11"/>
      <c r="G126" s="12" t="s">
        <v>310</v>
      </c>
      <c r="H126" s="11">
        <v>99</v>
      </c>
      <c r="I126" s="14">
        <f>(I127+I128+I129)</f>
        <v>0</v>
      </c>
      <c r="J126" s="14">
        <f>(J127+J128+J129)</f>
        <v>0</v>
      </c>
    </row>
    <row r="127" spans="1:10" ht="21.75" customHeight="1">
      <c r="A127" s="11">
        <v>3</v>
      </c>
      <c r="B127" s="11">
        <v>1</v>
      </c>
      <c r="C127" s="11">
        <v>5</v>
      </c>
      <c r="D127" s="11">
        <v>1</v>
      </c>
      <c r="E127" s="11">
        <v>1</v>
      </c>
      <c r="F127" s="11">
        <v>1</v>
      </c>
      <c r="G127" s="12" t="s">
        <v>311</v>
      </c>
      <c r="H127" s="11">
        <v>100</v>
      </c>
      <c r="I127" s="13">
        <v>0</v>
      </c>
      <c r="J127" s="13">
        <v>0</v>
      </c>
    </row>
    <row r="128" spans="1:10" ht="21" customHeight="1">
      <c r="A128" s="11">
        <v>3</v>
      </c>
      <c r="B128" s="11">
        <v>1</v>
      </c>
      <c r="C128" s="11">
        <v>5</v>
      </c>
      <c r="D128" s="11">
        <v>1</v>
      </c>
      <c r="E128" s="11">
        <v>1</v>
      </c>
      <c r="F128" s="11">
        <v>2</v>
      </c>
      <c r="G128" s="12" t="s">
        <v>312</v>
      </c>
      <c r="H128" s="11">
        <v>101</v>
      </c>
      <c r="I128" s="13">
        <v>0</v>
      </c>
      <c r="J128" s="13">
        <v>0</v>
      </c>
    </row>
    <row r="129" spans="1:10" ht="25.5" customHeight="1">
      <c r="A129" s="11">
        <v>3</v>
      </c>
      <c r="B129" s="11">
        <v>1</v>
      </c>
      <c r="C129" s="11">
        <v>5</v>
      </c>
      <c r="D129" s="11">
        <v>1</v>
      </c>
      <c r="E129" s="11">
        <v>1</v>
      </c>
      <c r="F129" s="11">
        <v>3</v>
      </c>
      <c r="G129" s="12" t="s">
        <v>313</v>
      </c>
      <c r="H129" s="11">
        <v>102</v>
      </c>
      <c r="I129" s="13">
        <v>0</v>
      </c>
      <c r="J129" s="13">
        <v>0</v>
      </c>
    </row>
    <row r="130" spans="1:10" ht="15.75" customHeight="1">
      <c r="A130" s="8"/>
      <c r="B130" s="8"/>
      <c r="C130" s="8"/>
      <c r="D130" s="8"/>
      <c r="E130" s="8"/>
      <c r="F130" s="8"/>
      <c r="G130" s="9" t="s">
        <v>314</v>
      </c>
      <c r="H130" s="8">
        <v>103</v>
      </c>
      <c r="I130" s="10">
        <f>I28+I99</f>
        <v>51084.4</v>
      </c>
      <c r="J130" s="10">
        <f>J28+J99</f>
        <v>49384.100000000006</v>
      </c>
    </row>
    <row r="131" spans="1:10" ht="40.5" customHeight="1">
      <c r="A131" s="8">
        <v>3</v>
      </c>
      <c r="B131" s="8">
        <v>2</v>
      </c>
      <c r="C131" s="11"/>
      <c r="D131" s="11"/>
      <c r="E131" s="11"/>
      <c r="F131" s="11"/>
      <c r="G131" s="9" t="s">
        <v>315</v>
      </c>
      <c r="H131" s="8">
        <v>104</v>
      </c>
      <c r="I131" s="10">
        <f>I132+I136</f>
        <v>670.6</v>
      </c>
      <c r="J131" s="10">
        <f>J132+J136</f>
        <v>670.5</v>
      </c>
    </row>
    <row r="132" spans="1:10" ht="33.75">
      <c r="A132" s="11">
        <v>3</v>
      </c>
      <c r="B132" s="11">
        <v>2</v>
      </c>
      <c r="C132" s="11">
        <v>1</v>
      </c>
      <c r="D132" s="11"/>
      <c r="E132" s="11"/>
      <c r="F132" s="11"/>
      <c r="G132" s="12" t="s">
        <v>316</v>
      </c>
      <c r="H132" s="11">
        <v>105</v>
      </c>
      <c r="I132" s="14">
        <f>I133+I134+I135</f>
        <v>670.6</v>
      </c>
      <c r="J132" s="14">
        <f>J133+J134+J135</f>
        <v>670.5</v>
      </c>
    </row>
    <row r="133" spans="1:10">
      <c r="A133" s="11">
        <v>3</v>
      </c>
      <c r="B133" s="11">
        <v>2</v>
      </c>
      <c r="C133" s="11">
        <v>1</v>
      </c>
      <c r="D133" s="11">
        <v>5</v>
      </c>
      <c r="E133" s="11">
        <v>1</v>
      </c>
      <c r="F133" s="11">
        <v>1</v>
      </c>
      <c r="G133" s="12" t="s">
        <v>317</v>
      </c>
      <c r="H133" s="11">
        <v>106</v>
      </c>
      <c r="I133" s="13">
        <v>670.6</v>
      </c>
      <c r="J133" s="13">
        <v>670.5</v>
      </c>
    </row>
    <row r="134" spans="1:10" ht="22.5">
      <c r="A134" s="11">
        <v>3</v>
      </c>
      <c r="B134" s="11">
        <v>2</v>
      </c>
      <c r="C134" s="11">
        <v>1</v>
      </c>
      <c r="D134" s="11">
        <v>7</v>
      </c>
      <c r="E134" s="11">
        <v>1</v>
      </c>
      <c r="F134" s="11">
        <v>1</v>
      </c>
      <c r="G134" s="12" t="s">
        <v>318</v>
      </c>
      <c r="H134" s="11">
        <v>107</v>
      </c>
      <c r="I134" s="13">
        <v>0</v>
      </c>
      <c r="J134" s="13">
        <v>0</v>
      </c>
    </row>
    <row r="135" spans="1:10" ht="22.5">
      <c r="A135" s="11">
        <v>3</v>
      </c>
      <c r="B135" s="11">
        <v>2</v>
      </c>
      <c r="C135" s="11">
        <v>1</v>
      </c>
      <c r="D135" s="11">
        <v>7</v>
      </c>
      <c r="E135" s="11">
        <v>1</v>
      </c>
      <c r="F135" s="11">
        <v>2</v>
      </c>
      <c r="G135" s="12" t="s">
        <v>319</v>
      </c>
      <c r="H135" s="11">
        <v>108</v>
      </c>
      <c r="I135" s="13">
        <v>0</v>
      </c>
      <c r="J135" s="13">
        <v>0</v>
      </c>
    </row>
    <row r="136" spans="1:10" ht="33.75">
      <c r="A136" s="11">
        <v>3</v>
      </c>
      <c r="B136" s="11">
        <v>2</v>
      </c>
      <c r="C136" s="11">
        <v>2</v>
      </c>
      <c r="D136" s="11"/>
      <c r="E136" s="11"/>
      <c r="F136" s="11"/>
      <c r="G136" s="12" t="s">
        <v>320</v>
      </c>
      <c r="H136" s="11">
        <v>109</v>
      </c>
      <c r="I136" s="14">
        <f>I137+I138+I139</f>
        <v>0</v>
      </c>
      <c r="J136" s="14">
        <f>J137+J138+J139</f>
        <v>0</v>
      </c>
    </row>
    <row r="137" spans="1:10">
      <c r="A137" s="11">
        <v>3</v>
      </c>
      <c r="B137" s="11">
        <v>2</v>
      </c>
      <c r="C137" s="11">
        <v>2</v>
      </c>
      <c r="D137" s="11">
        <v>5</v>
      </c>
      <c r="E137" s="11">
        <v>1</v>
      </c>
      <c r="F137" s="11">
        <v>1</v>
      </c>
      <c r="G137" s="12" t="s">
        <v>321</v>
      </c>
      <c r="H137" s="11">
        <v>110</v>
      </c>
      <c r="I137" s="13">
        <v>0</v>
      </c>
      <c r="J137" s="13">
        <v>0</v>
      </c>
    </row>
    <row r="138" spans="1:10" ht="22.5">
      <c r="A138" s="11">
        <v>3</v>
      </c>
      <c r="B138" s="11">
        <v>2</v>
      </c>
      <c r="C138" s="11">
        <v>2</v>
      </c>
      <c r="D138" s="11">
        <v>7</v>
      </c>
      <c r="E138" s="11">
        <v>1</v>
      </c>
      <c r="F138" s="11">
        <v>1</v>
      </c>
      <c r="G138" s="12" t="s">
        <v>318</v>
      </c>
      <c r="H138" s="11">
        <v>111</v>
      </c>
      <c r="I138" s="13">
        <v>0</v>
      </c>
      <c r="J138" s="13">
        <v>0</v>
      </c>
    </row>
    <row r="139" spans="1:10" ht="22.5">
      <c r="A139" s="11">
        <v>3</v>
      </c>
      <c r="B139" s="11">
        <v>2</v>
      </c>
      <c r="C139" s="11">
        <v>2</v>
      </c>
      <c r="D139" s="11">
        <v>7</v>
      </c>
      <c r="E139" s="11">
        <v>1</v>
      </c>
      <c r="F139" s="11">
        <v>2</v>
      </c>
      <c r="G139" s="12" t="s">
        <v>319</v>
      </c>
      <c r="H139" s="11">
        <v>112</v>
      </c>
      <c r="I139" s="13">
        <v>0</v>
      </c>
      <c r="J139" s="13">
        <v>0</v>
      </c>
    </row>
    <row r="140" spans="1:10" ht="30" customHeight="1">
      <c r="A140" s="8">
        <v>3</v>
      </c>
      <c r="B140" s="8">
        <v>3</v>
      </c>
      <c r="C140" s="11"/>
      <c r="D140" s="11"/>
      <c r="E140" s="11"/>
      <c r="F140" s="11"/>
      <c r="G140" s="9" t="s">
        <v>322</v>
      </c>
      <c r="H140" s="8">
        <v>113</v>
      </c>
      <c r="I140" s="10">
        <f>I141+I146</f>
        <v>882.1</v>
      </c>
      <c r="J140" s="10">
        <f>J141+J146</f>
        <v>882</v>
      </c>
    </row>
    <row r="141" spans="1:10" ht="45" customHeight="1">
      <c r="A141" s="11">
        <v>3</v>
      </c>
      <c r="B141" s="11">
        <v>3</v>
      </c>
      <c r="C141" s="11">
        <v>1</v>
      </c>
      <c r="D141" s="11"/>
      <c r="E141" s="11"/>
      <c r="F141" s="11"/>
      <c r="G141" s="12" t="s">
        <v>323</v>
      </c>
      <c r="H141" s="11">
        <v>114</v>
      </c>
      <c r="I141" s="14">
        <f>I142+I143+I144+I145</f>
        <v>882.1</v>
      </c>
      <c r="J141" s="14">
        <f>J142+J143+J144+J145</f>
        <v>882</v>
      </c>
    </row>
    <row r="142" spans="1:10" ht="15" customHeight="1">
      <c r="A142" s="11">
        <v>3</v>
      </c>
      <c r="B142" s="11">
        <v>3</v>
      </c>
      <c r="C142" s="11">
        <v>1</v>
      </c>
      <c r="D142" s="11">
        <v>4</v>
      </c>
      <c r="E142" s="11">
        <v>1</v>
      </c>
      <c r="F142" s="11">
        <v>1</v>
      </c>
      <c r="G142" s="12" t="s">
        <v>324</v>
      </c>
      <c r="H142" s="11">
        <v>115</v>
      </c>
      <c r="I142" s="13">
        <v>0</v>
      </c>
      <c r="J142" s="13">
        <v>0</v>
      </c>
    </row>
    <row r="143" spans="1:10">
      <c r="A143" s="11">
        <v>3</v>
      </c>
      <c r="B143" s="11">
        <v>3</v>
      </c>
      <c r="C143" s="11">
        <v>1</v>
      </c>
      <c r="D143" s="11">
        <v>4</v>
      </c>
      <c r="E143" s="11">
        <v>1</v>
      </c>
      <c r="F143" s="11">
        <v>2</v>
      </c>
      <c r="G143" s="12" t="s">
        <v>325</v>
      </c>
      <c r="H143" s="11">
        <v>116</v>
      </c>
      <c r="I143" s="13">
        <v>882.1</v>
      </c>
      <c r="J143" s="13">
        <v>882</v>
      </c>
    </row>
    <row r="144" spans="1:10" ht="22.5">
      <c r="A144" s="11">
        <v>3</v>
      </c>
      <c r="B144" s="11">
        <v>3</v>
      </c>
      <c r="C144" s="11">
        <v>1</v>
      </c>
      <c r="D144" s="11">
        <v>7</v>
      </c>
      <c r="E144" s="11">
        <v>1</v>
      </c>
      <c r="F144" s="11">
        <v>1</v>
      </c>
      <c r="G144" s="12" t="s">
        <v>326</v>
      </c>
      <c r="H144" s="11">
        <v>117</v>
      </c>
      <c r="I144" s="13">
        <v>0</v>
      </c>
      <c r="J144" s="13">
        <v>0</v>
      </c>
    </row>
    <row r="145" spans="1:12" ht="22.5">
      <c r="A145" s="11">
        <v>3</v>
      </c>
      <c r="B145" s="11">
        <v>3</v>
      </c>
      <c r="C145" s="11">
        <v>1</v>
      </c>
      <c r="D145" s="11">
        <v>7</v>
      </c>
      <c r="E145" s="11">
        <v>1</v>
      </c>
      <c r="F145" s="11">
        <v>2</v>
      </c>
      <c r="G145" s="12" t="s">
        <v>327</v>
      </c>
      <c r="H145" s="11">
        <v>118</v>
      </c>
      <c r="I145" s="13">
        <v>0</v>
      </c>
      <c r="J145" s="13">
        <v>0</v>
      </c>
    </row>
    <row r="146" spans="1:12" ht="43.5" customHeight="1">
      <c r="A146" s="11">
        <v>3</v>
      </c>
      <c r="B146" s="11">
        <v>3</v>
      </c>
      <c r="C146" s="11">
        <v>2</v>
      </c>
      <c r="D146" s="11"/>
      <c r="E146" s="11"/>
      <c r="F146" s="11"/>
      <c r="G146" s="12" t="s">
        <v>328</v>
      </c>
      <c r="H146" s="11">
        <v>119</v>
      </c>
      <c r="I146" s="14">
        <f>I147+I148+I149+I150</f>
        <v>0</v>
      </c>
      <c r="J146" s="14">
        <f>J147+J148+J149+J150</f>
        <v>0</v>
      </c>
    </row>
    <row r="147" spans="1:12" ht="15.75" customHeight="1">
      <c r="A147" s="11">
        <v>3</v>
      </c>
      <c r="B147" s="11">
        <v>3</v>
      </c>
      <c r="C147" s="11">
        <v>2</v>
      </c>
      <c r="D147" s="11">
        <v>4</v>
      </c>
      <c r="E147" s="11">
        <v>1</v>
      </c>
      <c r="F147" s="11">
        <v>1</v>
      </c>
      <c r="G147" s="12" t="s">
        <v>324</v>
      </c>
      <c r="H147" s="11">
        <v>120</v>
      </c>
      <c r="I147" s="13">
        <v>0</v>
      </c>
      <c r="J147" s="13">
        <v>0</v>
      </c>
    </row>
    <row r="148" spans="1:12">
      <c r="A148" s="11">
        <v>3</v>
      </c>
      <c r="B148" s="11">
        <v>3</v>
      </c>
      <c r="C148" s="11">
        <v>2</v>
      </c>
      <c r="D148" s="11">
        <v>4</v>
      </c>
      <c r="E148" s="11">
        <v>1</v>
      </c>
      <c r="F148" s="11">
        <v>2</v>
      </c>
      <c r="G148" s="12" t="s">
        <v>325</v>
      </c>
      <c r="H148" s="11">
        <v>121</v>
      </c>
      <c r="I148" s="13">
        <v>0</v>
      </c>
      <c r="J148" s="13">
        <v>0</v>
      </c>
    </row>
    <row r="149" spans="1:12" ht="22.5">
      <c r="A149" s="11">
        <v>3</v>
      </c>
      <c r="B149" s="11">
        <v>3</v>
      </c>
      <c r="C149" s="11">
        <v>2</v>
      </c>
      <c r="D149" s="11">
        <v>7</v>
      </c>
      <c r="E149" s="11">
        <v>1</v>
      </c>
      <c r="F149" s="11">
        <v>1</v>
      </c>
      <c r="G149" s="12" t="s">
        <v>326</v>
      </c>
      <c r="H149" s="11">
        <v>122</v>
      </c>
      <c r="I149" s="13">
        <v>0</v>
      </c>
      <c r="J149" s="13">
        <v>0</v>
      </c>
    </row>
    <row r="150" spans="1:12" ht="22.5">
      <c r="A150" s="11">
        <v>3</v>
      </c>
      <c r="B150" s="11">
        <v>3</v>
      </c>
      <c r="C150" s="11">
        <v>2</v>
      </c>
      <c r="D150" s="11">
        <v>7</v>
      </c>
      <c r="E150" s="11">
        <v>1</v>
      </c>
      <c r="F150" s="11">
        <v>2</v>
      </c>
      <c r="G150" s="12" t="s">
        <v>327</v>
      </c>
      <c r="H150" s="11">
        <v>123</v>
      </c>
      <c r="I150" s="13">
        <v>0</v>
      </c>
      <c r="J150" s="13">
        <v>0</v>
      </c>
    </row>
    <row r="151" spans="1:12">
      <c r="A151" s="11"/>
      <c r="B151" s="11"/>
      <c r="C151" s="11"/>
      <c r="D151" s="11"/>
      <c r="E151" s="11"/>
      <c r="F151" s="11"/>
      <c r="G151" s="9" t="s">
        <v>329</v>
      </c>
      <c r="H151" s="8">
        <v>124</v>
      </c>
      <c r="I151" s="10">
        <f>I130+I131+I140</f>
        <v>52637.1</v>
      </c>
      <c r="J151" s="10">
        <f>J130+J131+J140</f>
        <v>50936.600000000006</v>
      </c>
    </row>
    <row r="154" spans="1:12">
      <c r="B154" s="479" t="s">
        <v>385</v>
      </c>
      <c r="C154" s="480"/>
      <c r="D154" s="480"/>
      <c r="E154" s="480"/>
      <c r="F154" s="480"/>
      <c r="G154" s="480"/>
      <c r="H154" s="480"/>
      <c r="I154" s="480"/>
      <c r="J154" s="480"/>
      <c r="K154" s="480"/>
      <c r="L154" s="480"/>
    </row>
    <row r="155" spans="1:12">
      <c r="B155" s="481" t="s">
        <v>86</v>
      </c>
      <c r="C155" s="481"/>
      <c r="D155" s="481"/>
      <c r="E155" s="481"/>
      <c r="F155" s="481"/>
      <c r="G155" s="481"/>
      <c r="H155" s="481"/>
      <c r="I155" s="481"/>
      <c r="J155" s="481"/>
      <c r="K155" s="481"/>
      <c r="L155" s="481"/>
    </row>
    <row r="156" spans="1:12">
      <c r="B156" s="482" t="s">
        <v>20</v>
      </c>
      <c r="C156" s="482"/>
      <c r="D156" s="482"/>
      <c r="E156" s="482"/>
      <c r="F156" s="482"/>
      <c r="G156" s="482"/>
    </row>
  </sheetData>
  <sheetProtection password="CEF7" sheet="1" selectLockedCells="1"/>
  <mergeCells count="28">
    <mergeCell ref="D8:L8"/>
    <mergeCell ref="I1:N1"/>
    <mergeCell ref="I2:N2"/>
    <mergeCell ref="I3:N3"/>
    <mergeCell ref="G5:J5"/>
    <mergeCell ref="G6:J6"/>
    <mergeCell ref="B21:H21"/>
    <mergeCell ref="G9:L9"/>
    <mergeCell ref="G10:J10"/>
    <mergeCell ref="G11:J11"/>
    <mergeCell ref="G13:I13"/>
    <mergeCell ref="G14:I14"/>
    <mergeCell ref="G15:I15"/>
    <mergeCell ref="G16:I16"/>
    <mergeCell ref="I17:N17"/>
    <mergeCell ref="I18:J18"/>
    <mergeCell ref="B20:H20"/>
    <mergeCell ref="I20:J20"/>
    <mergeCell ref="A27:F27"/>
    <mergeCell ref="B154:L154"/>
    <mergeCell ref="B155:L155"/>
    <mergeCell ref="B156:G156"/>
    <mergeCell ref="B22:H22"/>
    <mergeCell ref="A24:F26"/>
    <mergeCell ref="G24:G26"/>
    <mergeCell ref="H24:H26"/>
    <mergeCell ref="I24:I26"/>
    <mergeCell ref="J24:J26"/>
  </mergeCells>
  <pageMargins left="0.86614173228346458" right="0.6692913385826772" top="0.78740157480314965" bottom="0.82677165354330717" header="0.51181102362204722" footer="0.51181102362204722"/>
  <pageSetup paperSize="9" orientation="portrait" r:id="rId1"/>
  <headerFooter alignWithMargins="0">
    <oddHeader>&amp;C&amp;8&amp;P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1"/>
  <sheetViews>
    <sheetView zoomScale="130" zoomScaleNormal="130" workbookViewId="0">
      <selection activeCell="G32" sqref="G32"/>
    </sheetView>
  </sheetViews>
  <sheetFormatPr defaultColWidth="7.5703125" defaultRowHeight="12.75"/>
  <cols>
    <col min="1" max="1" width="38.28515625" style="123" customWidth="1"/>
    <col min="2" max="2" width="4" style="123" customWidth="1"/>
    <col min="3" max="3" width="12.7109375" style="123" customWidth="1"/>
    <col min="4" max="4" width="11.5703125" style="123" customWidth="1"/>
    <col min="5" max="5" width="13.140625" style="123" customWidth="1"/>
    <col min="6" max="6" width="6.85546875" style="123" customWidth="1"/>
    <col min="7" max="16384" width="7.5703125" style="123"/>
  </cols>
  <sheetData>
    <row r="1" spans="1:6" ht="12" customHeight="1">
      <c r="C1" s="503" t="s">
        <v>389</v>
      </c>
      <c r="D1" s="504"/>
      <c r="E1" s="504"/>
    </row>
    <row r="2" spans="1:6" ht="12.75" customHeight="1">
      <c r="C2" s="504"/>
      <c r="D2" s="504"/>
      <c r="E2" s="504"/>
    </row>
    <row r="3" spans="1:6" ht="9.75" customHeight="1">
      <c r="A3" s="125"/>
      <c r="B3" s="126"/>
      <c r="C3" s="504"/>
      <c r="D3" s="504"/>
      <c r="E3" s="504"/>
      <c r="F3" s="127"/>
    </row>
    <row r="4" spans="1:6" ht="9.75" customHeight="1">
      <c r="A4" s="125"/>
      <c r="B4" s="126"/>
      <c r="C4" s="124"/>
      <c r="D4" s="124"/>
      <c r="E4" s="124"/>
      <c r="F4" s="127"/>
    </row>
    <row r="5" spans="1:6" ht="15.75" customHeight="1">
      <c r="A5" s="505" t="s">
        <v>42</v>
      </c>
      <c r="B5" s="506"/>
      <c r="C5" s="506"/>
      <c r="D5" s="506"/>
      <c r="E5" s="507"/>
      <c r="F5" s="128"/>
    </row>
    <row r="6" spans="1:6" ht="12" customHeight="1">
      <c r="A6" s="508" t="s">
        <v>4</v>
      </c>
      <c r="B6" s="509"/>
      <c r="C6" s="509"/>
      <c r="D6" s="509"/>
      <c r="E6" s="509"/>
      <c r="F6" s="131"/>
    </row>
    <row r="7" spans="1:6" ht="12" customHeight="1">
      <c r="A7" s="129"/>
      <c r="B7" s="130"/>
      <c r="C7" s="130"/>
      <c r="D7" s="130"/>
      <c r="E7" s="130"/>
      <c r="F7" s="131"/>
    </row>
    <row r="8" spans="1:6" ht="9" customHeight="1">
      <c r="A8" s="510" t="s">
        <v>390</v>
      </c>
      <c r="B8" s="511"/>
      <c r="C8" s="511"/>
      <c r="D8" s="511"/>
      <c r="E8" s="511"/>
      <c r="F8" s="132"/>
    </row>
    <row r="9" spans="1:6" ht="14.25" customHeight="1">
      <c r="A9" s="511"/>
      <c r="B9" s="511"/>
      <c r="C9" s="511"/>
      <c r="D9" s="511"/>
      <c r="E9" s="511"/>
      <c r="F9" s="134"/>
    </row>
    <row r="10" spans="1:6" ht="14.25" customHeight="1">
      <c r="A10" s="133"/>
      <c r="B10" s="133"/>
      <c r="C10" s="133"/>
      <c r="D10" s="133"/>
      <c r="E10" s="133"/>
      <c r="F10" s="134"/>
    </row>
    <row r="11" spans="1:6" ht="11.25" customHeight="1">
      <c r="A11" s="512"/>
      <c r="B11" s="513"/>
      <c r="C11" s="513"/>
      <c r="D11" s="513"/>
      <c r="E11" s="513"/>
      <c r="F11" s="131"/>
    </row>
    <row r="12" spans="1:6" ht="15" customHeight="1">
      <c r="A12" s="514" t="s">
        <v>391</v>
      </c>
      <c r="B12" s="513"/>
      <c r="C12" s="513"/>
      <c r="D12" s="513"/>
      <c r="E12" s="513"/>
      <c r="F12" s="131"/>
    </row>
    <row r="13" spans="1:6" ht="15" customHeight="1">
      <c r="A13" s="515" t="s">
        <v>392</v>
      </c>
      <c r="B13" s="516"/>
      <c r="C13" s="516"/>
      <c r="D13" s="516"/>
      <c r="E13" s="516"/>
      <c r="F13" s="135"/>
    </row>
    <row r="14" spans="1:6" ht="15" customHeight="1">
      <c r="A14" s="517" t="s">
        <v>393</v>
      </c>
      <c r="B14" s="518"/>
      <c r="C14" s="518"/>
      <c r="D14" s="518"/>
      <c r="E14" s="518"/>
    </row>
    <row r="15" spans="1:6" ht="15" customHeight="1">
      <c r="A15" s="510" t="s">
        <v>99</v>
      </c>
      <c r="B15" s="519"/>
      <c r="C15" s="519"/>
      <c r="D15" s="519"/>
      <c r="E15" s="519"/>
      <c r="F15" s="135"/>
    </row>
    <row r="16" spans="1:6" ht="15" customHeight="1">
      <c r="A16" s="520" t="s">
        <v>394</v>
      </c>
      <c r="B16" s="521"/>
      <c r="C16" s="521"/>
      <c r="D16" s="521"/>
      <c r="E16" s="521"/>
      <c r="F16" s="135"/>
    </row>
    <row r="17" spans="1:6" ht="15" customHeight="1">
      <c r="A17" s="136"/>
      <c r="B17" s="137"/>
      <c r="C17" s="137"/>
      <c r="D17" s="137"/>
      <c r="E17" s="137"/>
      <c r="F17" s="135"/>
    </row>
    <row r="18" spans="1:6" ht="12.75" customHeight="1">
      <c r="A18" s="138"/>
      <c r="B18" s="138"/>
      <c r="C18" s="138"/>
      <c r="D18" s="139" t="s">
        <v>395</v>
      </c>
      <c r="E18" s="140">
        <v>25</v>
      </c>
    </row>
    <row r="19" spans="1:6">
      <c r="A19" s="522"/>
      <c r="B19" s="523"/>
      <c r="C19" s="523"/>
      <c r="E19" s="141" t="s">
        <v>44</v>
      </c>
      <c r="F19" s="142"/>
    </row>
    <row r="20" spans="1:6" ht="9.75" customHeight="1">
      <c r="A20" s="524" t="s">
        <v>396</v>
      </c>
      <c r="B20" s="525" t="s">
        <v>22</v>
      </c>
      <c r="C20" s="526" t="s">
        <v>397</v>
      </c>
      <c r="D20" s="527" t="s">
        <v>398</v>
      </c>
      <c r="E20" s="528"/>
      <c r="F20" s="143"/>
    </row>
    <row r="21" spans="1:6" ht="9.75" customHeight="1">
      <c r="A21" s="524"/>
      <c r="B21" s="525"/>
      <c r="C21" s="526"/>
      <c r="D21" s="529" t="s">
        <v>399</v>
      </c>
      <c r="E21" s="534" t="s">
        <v>400</v>
      </c>
      <c r="F21" s="143"/>
    </row>
    <row r="22" spans="1:6" ht="13.5" customHeight="1">
      <c r="A22" s="524"/>
      <c r="B22" s="525"/>
      <c r="C22" s="526"/>
      <c r="D22" s="530"/>
      <c r="E22" s="534"/>
      <c r="F22" s="143"/>
    </row>
    <row r="23" spans="1:6" ht="10.5" customHeight="1">
      <c r="A23" s="144">
        <v>1</v>
      </c>
      <c r="B23" s="144">
        <v>2</v>
      </c>
      <c r="C23" s="144">
        <v>3</v>
      </c>
      <c r="D23" s="144">
        <v>4</v>
      </c>
      <c r="E23" s="144">
        <v>5</v>
      </c>
      <c r="F23" s="143"/>
    </row>
    <row r="24" spans="1:6" ht="21">
      <c r="A24" s="145" t="s">
        <v>401</v>
      </c>
      <c r="B24" s="146">
        <v>1</v>
      </c>
      <c r="C24" s="147">
        <f t="shared" ref="C24:C87" si="0">D24+E24</f>
        <v>6846.7</v>
      </c>
      <c r="D24" s="147">
        <f>D25+D39</f>
        <v>6846.7</v>
      </c>
      <c r="E24" s="147">
        <f>E25+E39</f>
        <v>0</v>
      </c>
      <c r="F24" s="143"/>
    </row>
    <row r="25" spans="1:6">
      <c r="A25" s="148" t="s">
        <v>402</v>
      </c>
      <c r="B25" s="149">
        <v>2</v>
      </c>
      <c r="C25" s="150">
        <f t="shared" si="0"/>
        <v>6846.7</v>
      </c>
      <c r="D25" s="150">
        <f>D26+D28+D33+D36</f>
        <v>6846.7</v>
      </c>
      <c r="E25" s="150">
        <f>E26+E28+E33+E36</f>
        <v>0</v>
      </c>
      <c r="F25" s="143"/>
    </row>
    <row r="26" spans="1:6">
      <c r="A26" s="151" t="s">
        <v>403</v>
      </c>
      <c r="B26" s="152">
        <v>3</v>
      </c>
      <c r="C26" s="153">
        <f t="shared" si="0"/>
        <v>6846.7</v>
      </c>
      <c r="D26" s="154">
        <v>6846.7</v>
      </c>
      <c r="E26" s="154"/>
      <c r="F26" s="143"/>
    </row>
    <row r="27" spans="1:6">
      <c r="A27" s="151" t="s">
        <v>404</v>
      </c>
      <c r="B27" s="152">
        <v>4</v>
      </c>
      <c r="C27" s="153">
        <f t="shared" si="0"/>
        <v>0</v>
      </c>
      <c r="D27" s="154"/>
      <c r="E27" s="154"/>
      <c r="F27" s="143"/>
    </row>
    <row r="28" spans="1:6">
      <c r="A28" s="151" t="s">
        <v>405</v>
      </c>
      <c r="B28" s="152">
        <v>5</v>
      </c>
      <c r="C28" s="153">
        <f t="shared" si="0"/>
        <v>0</v>
      </c>
      <c r="D28" s="153">
        <f>D29+D30+D31+D32</f>
        <v>0</v>
      </c>
      <c r="E28" s="153">
        <f>E29+E30+E31+E32</f>
        <v>0</v>
      </c>
      <c r="F28" s="143"/>
    </row>
    <row r="29" spans="1:6">
      <c r="A29" s="151" t="s">
        <v>406</v>
      </c>
      <c r="B29" s="152">
        <v>6</v>
      </c>
      <c r="C29" s="153">
        <f t="shared" si="0"/>
        <v>0</v>
      </c>
      <c r="D29" s="154"/>
      <c r="E29" s="154"/>
      <c r="F29" s="143"/>
    </row>
    <row r="30" spans="1:6" ht="13.5" customHeight="1">
      <c r="A30" s="155" t="s">
        <v>407</v>
      </c>
      <c r="B30" s="152">
        <v>7</v>
      </c>
      <c r="C30" s="153">
        <f t="shared" si="0"/>
        <v>0</v>
      </c>
      <c r="D30" s="154"/>
      <c r="E30" s="154"/>
      <c r="F30" s="143"/>
    </row>
    <row r="31" spans="1:6">
      <c r="A31" s="156" t="s">
        <v>408</v>
      </c>
      <c r="B31" s="152">
        <v>8</v>
      </c>
      <c r="C31" s="153">
        <f t="shared" si="0"/>
        <v>0</v>
      </c>
      <c r="D31" s="154"/>
      <c r="E31" s="154"/>
      <c r="F31" s="143"/>
    </row>
    <row r="32" spans="1:6">
      <c r="A32" s="156" t="s">
        <v>409</v>
      </c>
      <c r="B32" s="152">
        <v>9</v>
      </c>
      <c r="C32" s="153">
        <f t="shared" si="0"/>
        <v>0</v>
      </c>
      <c r="D32" s="154"/>
      <c r="E32" s="154"/>
      <c r="F32" s="143"/>
    </row>
    <row r="33" spans="1:6">
      <c r="A33" s="156" t="s">
        <v>410</v>
      </c>
      <c r="B33" s="152">
        <v>10</v>
      </c>
      <c r="C33" s="153">
        <f t="shared" si="0"/>
        <v>0</v>
      </c>
      <c r="D33" s="153">
        <f>D34+D35</f>
        <v>0</v>
      </c>
      <c r="E33" s="153">
        <f>E34+E35</f>
        <v>0</v>
      </c>
      <c r="F33" s="143"/>
    </row>
    <row r="34" spans="1:6">
      <c r="A34" s="151" t="s">
        <v>406</v>
      </c>
      <c r="B34" s="152">
        <v>11</v>
      </c>
      <c r="C34" s="153">
        <f t="shared" si="0"/>
        <v>0</v>
      </c>
      <c r="D34" s="154"/>
      <c r="E34" s="154"/>
      <c r="F34" s="143"/>
    </row>
    <row r="35" spans="1:6">
      <c r="A35" s="156" t="s">
        <v>411</v>
      </c>
      <c r="B35" s="152">
        <v>12</v>
      </c>
      <c r="C35" s="153">
        <f t="shared" si="0"/>
        <v>0</v>
      </c>
      <c r="D35" s="154"/>
      <c r="E35" s="154"/>
      <c r="F35" s="143"/>
    </row>
    <row r="36" spans="1:6">
      <c r="A36" s="156" t="s">
        <v>412</v>
      </c>
      <c r="B36" s="152">
        <v>13</v>
      </c>
      <c r="C36" s="153">
        <f t="shared" si="0"/>
        <v>0</v>
      </c>
      <c r="D36" s="153">
        <f>D37+D38</f>
        <v>0</v>
      </c>
      <c r="E36" s="153">
        <f>E37+E38</f>
        <v>0</v>
      </c>
      <c r="F36" s="143"/>
    </row>
    <row r="37" spans="1:6" ht="12.75" customHeight="1">
      <c r="A37" s="151" t="s">
        <v>406</v>
      </c>
      <c r="B37" s="152">
        <v>14</v>
      </c>
      <c r="C37" s="153">
        <f t="shared" si="0"/>
        <v>0</v>
      </c>
      <c r="D37" s="154"/>
      <c r="E37" s="154"/>
      <c r="F37" s="143"/>
    </row>
    <row r="38" spans="1:6">
      <c r="A38" s="156" t="s">
        <v>411</v>
      </c>
      <c r="B38" s="152">
        <v>15</v>
      </c>
      <c r="C38" s="153">
        <f t="shared" si="0"/>
        <v>0</v>
      </c>
      <c r="D38" s="154"/>
      <c r="E38" s="154"/>
      <c r="F38" s="143"/>
    </row>
    <row r="39" spans="1:6">
      <c r="A39" s="148" t="s">
        <v>413</v>
      </c>
      <c r="B39" s="149">
        <v>16</v>
      </c>
      <c r="C39" s="150">
        <f t="shared" si="0"/>
        <v>0</v>
      </c>
      <c r="D39" s="157"/>
      <c r="E39" s="157"/>
      <c r="F39" s="158"/>
    </row>
    <row r="40" spans="1:6" ht="21">
      <c r="A40" s="148" t="s">
        <v>414</v>
      </c>
      <c r="B40" s="149">
        <v>17</v>
      </c>
      <c r="C40" s="150">
        <f t="shared" si="0"/>
        <v>881.9</v>
      </c>
      <c r="D40" s="150">
        <f>D41+D56</f>
        <v>881.9</v>
      </c>
      <c r="E40" s="150">
        <f>E41+E56</f>
        <v>0</v>
      </c>
      <c r="F40" s="143"/>
    </row>
    <row r="41" spans="1:6">
      <c r="A41" s="148" t="s">
        <v>415</v>
      </c>
      <c r="B41" s="149">
        <v>18</v>
      </c>
      <c r="C41" s="150">
        <f t="shared" si="0"/>
        <v>881.9</v>
      </c>
      <c r="D41" s="150">
        <f>D42+D44+D49+D52+D55</f>
        <v>881.9</v>
      </c>
      <c r="E41" s="150">
        <f>E42+E44+E49+E52+E55</f>
        <v>0</v>
      </c>
      <c r="F41" s="143"/>
    </row>
    <row r="42" spans="1:6">
      <c r="A42" s="151" t="s">
        <v>403</v>
      </c>
      <c r="B42" s="152">
        <v>19</v>
      </c>
      <c r="C42" s="153">
        <f t="shared" si="0"/>
        <v>881.9</v>
      </c>
      <c r="D42" s="154">
        <v>881.9</v>
      </c>
      <c r="E42" s="154"/>
      <c r="F42" s="143"/>
    </row>
    <row r="43" spans="1:6">
      <c r="A43" s="151" t="s">
        <v>416</v>
      </c>
      <c r="B43" s="152">
        <v>20</v>
      </c>
      <c r="C43" s="153">
        <f t="shared" si="0"/>
        <v>0</v>
      </c>
      <c r="D43" s="154"/>
      <c r="E43" s="154"/>
      <c r="F43" s="143"/>
    </row>
    <row r="44" spans="1:6">
      <c r="A44" s="151" t="s">
        <v>405</v>
      </c>
      <c r="B44" s="152">
        <v>21</v>
      </c>
      <c r="C44" s="153">
        <f t="shared" si="0"/>
        <v>0</v>
      </c>
      <c r="D44" s="153">
        <f>D45+D46+D47+D48</f>
        <v>0</v>
      </c>
      <c r="E44" s="153">
        <f>E45+E46+E47+E48</f>
        <v>0</v>
      </c>
      <c r="F44" s="143"/>
    </row>
    <row r="45" spans="1:6" ht="13.5" customHeight="1">
      <c r="A45" s="151" t="s">
        <v>406</v>
      </c>
      <c r="B45" s="152">
        <v>22</v>
      </c>
      <c r="C45" s="153">
        <f t="shared" si="0"/>
        <v>0</v>
      </c>
      <c r="D45" s="154"/>
      <c r="E45" s="154"/>
      <c r="F45" s="143"/>
    </row>
    <row r="46" spans="1:6" ht="14.25" customHeight="1">
      <c r="A46" s="155" t="s">
        <v>407</v>
      </c>
      <c r="B46" s="152">
        <v>23</v>
      </c>
      <c r="C46" s="153">
        <f t="shared" si="0"/>
        <v>0</v>
      </c>
      <c r="D46" s="154"/>
      <c r="E46" s="154"/>
      <c r="F46" s="143"/>
    </row>
    <row r="47" spans="1:6">
      <c r="A47" s="156" t="s">
        <v>408</v>
      </c>
      <c r="B47" s="152">
        <v>24</v>
      </c>
      <c r="C47" s="153">
        <f t="shared" si="0"/>
        <v>0</v>
      </c>
      <c r="D47" s="154"/>
      <c r="E47" s="154"/>
      <c r="F47" s="143"/>
    </row>
    <row r="48" spans="1:6">
      <c r="A48" s="156" t="s">
        <v>409</v>
      </c>
      <c r="B48" s="152">
        <v>25</v>
      </c>
      <c r="C48" s="153">
        <f t="shared" si="0"/>
        <v>0</v>
      </c>
      <c r="D48" s="154"/>
      <c r="E48" s="154"/>
      <c r="F48" s="143"/>
    </row>
    <row r="49" spans="1:6" ht="12.75" customHeight="1">
      <c r="A49" s="156" t="s">
        <v>410</v>
      </c>
      <c r="B49" s="152">
        <v>26</v>
      </c>
      <c r="C49" s="153">
        <f t="shared" si="0"/>
        <v>0</v>
      </c>
      <c r="D49" s="153">
        <f>D50+D51</f>
        <v>0</v>
      </c>
      <c r="E49" s="153">
        <f>E50+E51</f>
        <v>0</v>
      </c>
      <c r="F49" s="143"/>
    </row>
    <row r="50" spans="1:6">
      <c r="A50" s="151" t="s">
        <v>406</v>
      </c>
      <c r="B50" s="152">
        <v>27</v>
      </c>
      <c r="C50" s="153">
        <f t="shared" si="0"/>
        <v>0</v>
      </c>
      <c r="D50" s="154"/>
      <c r="E50" s="154"/>
      <c r="F50" s="143"/>
    </row>
    <row r="51" spans="1:6">
      <c r="A51" s="156" t="s">
        <v>411</v>
      </c>
      <c r="B51" s="152">
        <v>28</v>
      </c>
      <c r="C51" s="153">
        <f t="shared" si="0"/>
        <v>0</v>
      </c>
      <c r="D51" s="154"/>
      <c r="E51" s="154"/>
      <c r="F51" s="143"/>
    </row>
    <row r="52" spans="1:6">
      <c r="A52" s="156" t="s">
        <v>417</v>
      </c>
      <c r="B52" s="152">
        <v>29</v>
      </c>
      <c r="C52" s="153">
        <f t="shared" si="0"/>
        <v>0</v>
      </c>
      <c r="D52" s="153">
        <f>D53+D54</f>
        <v>0</v>
      </c>
      <c r="E52" s="153">
        <f>E53+E54</f>
        <v>0</v>
      </c>
      <c r="F52" s="143"/>
    </row>
    <row r="53" spans="1:6">
      <c r="A53" s="151" t="s">
        <v>406</v>
      </c>
      <c r="B53" s="152">
        <v>30</v>
      </c>
      <c r="C53" s="153">
        <f t="shared" si="0"/>
        <v>0</v>
      </c>
      <c r="D53" s="154"/>
      <c r="E53" s="154"/>
      <c r="F53" s="143"/>
    </row>
    <row r="54" spans="1:6" s="162" customFormat="1">
      <c r="A54" s="156" t="s">
        <v>411</v>
      </c>
      <c r="B54" s="159">
        <v>31</v>
      </c>
      <c r="C54" s="153">
        <f t="shared" si="0"/>
        <v>0</v>
      </c>
      <c r="D54" s="160"/>
      <c r="E54" s="160"/>
      <c r="F54" s="161"/>
    </row>
    <row r="55" spans="1:6">
      <c r="A55" s="151" t="s">
        <v>418</v>
      </c>
      <c r="B55" s="152">
        <v>32</v>
      </c>
      <c r="C55" s="153">
        <f t="shared" si="0"/>
        <v>0</v>
      </c>
      <c r="D55" s="154"/>
      <c r="E55" s="154"/>
      <c r="F55" s="158"/>
    </row>
    <row r="56" spans="1:6">
      <c r="A56" s="148" t="s">
        <v>413</v>
      </c>
      <c r="B56" s="149">
        <v>33</v>
      </c>
      <c r="C56" s="150">
        <f t="shared" si="0"/>
        <v>0</v>
      </c>
      <c r="D56" s="157"/>
      <c r="E56" s="157"/>
      <c r="F56" s="158"/>
    </row>
    <row r="57" spans="1:6">
      <c r="A57" s="148" t="s">
        <v>419</v>
      </c>
      <c r="B57" s="149">
        <v>34</v>
      </c>
      <c r="C57" s="150">
        <f t="shared" si="0"/>
        <v>882</v>
      </c>
      <c r="D57" s="163">
        <f>D58+D73</f>
        <v>882</v>
      </c>
      <c r="E57" s="163">
        <f>E58+E73</f>
        <v>0</v>
      </c>
      <c r="F57" s="164"/>
    </row>
    <row r="58" spans="1:6">
      <c r="A58" s="148" t="s">
        <v>420</v>
      </c>
      <c r="B58" s="149">
        <v>35</v>
      </c>
      <c r="C58" s="150">
        <f t="shared" si="0"/>
        <v>882</v>
      </c>
      <c r="D58" s="163">
        <f>D59+D61+D66+D69+D72</f>
        <v>882</v>
      </c>
      <c r="E58" s="163">
        <f>E59+E61+E66+E69+E72</f>
        <v>0</v>
      </c>
      <c r="F58" s="164"/>
    </row>
    <row r="59" spans="1:6">
      <c r="A59" s="151" t="s">
        <v>403</v>
      </c>
      <c r="B59" s="152">
        <v>36</v>
      </c>
      <c r="C59" s="153">
        <f t="shared" si="0"/>
        <v>882</v>
      </c>
      <c r="D59" s="154">
        <v>882</v>
      </c>
      <c r="E59" s="154"/>
      <c r="F59" s="164"/>
    </row>
    <row r="60" spans="1:6">
      <c r="A60" s="151" t="s">
        <v>416</v>
      </c>
      <c r="B60" s="152">
        <v>37</v>
      </c>
      <c r="C60" s="153">
        <f t="shared" si="0"/>
        <v>0</v>
      </c>
      <c r="D60" s="154"/>
      <c r="E60" s="154"/>
      <c r="F60" s="164"/>
    </row>
    <row r="61" spans="1:6">
      <c r="A61" s="151" t="s">
        <v>405</v>
      </c>
      <c r="B61" s="152">
        <v>38</v>
      </c>
      <c r="C61" s="153">
        <f t="shared" si="0"/>
        <v>0</v>
      </c>
      <c r="D61" s="153">
        <f>D62+D63+D64+D65</f>
        <v>0</v>
      </c>
      <c r="E61" s="153">
        <f>E62+E63+E64+E65</f>
        <v>0</v>
      </c>
      <c r="F61" s="164"/>
    </row>
    <row r="62" spans="1:6">
      <c r="A62" s="151" t="s">
        <v>406</v>
      </c>
      <c r="B62" s="152">
        <v>39</v>
      </c>
      <c r="C62" s="153">
        <f t="shared" si="0"/>
        <v>0</v>
      </c>
      <c r="D62" s="154"/>
      <c r="E62" s="154"/>
      <c r="F62" s="164"/>
    </row>
    <row r="63" spans="1:6" ht="13.5" customHeight="1">
      <c r="A63" s="155" t="s">
        <v>407</v>
      </c>
      <c r="B63" s="152">
        <v>40</v>
      </c>
      <c r="C63" s="153">
        <f t="shared" si="0"/>
        <v>0</v>
      </c>
      <c r="D63" s="154"/>
      <c r="E63" s="154"/>
      <c r="F63" s="164"/>
    </row>
    <row r="64" spans="1:6">
      <c r="A64" s="156" t="s">
        <v>408</v>
      </c>
      <c r="B64" s="152">
        <v>41</v>
      </c>
      <c r="C64" s="153">
        <f t="shared" si="0"/>
        <v>0</v>
      </c>
      <c r="D64" s="154"/>
      <c r="E64" s="154"/>
      <c r="F64" s="143"/>
    </row>
    <row r="65" spans="1:6">
      <c r="A65" s="156" t="s">
        <v>409</v>
      </c>
      <c r="B65" s="152">
        <v>42</v>
      </c>
      <c r="C65" s="153">
        <f t="shared" si="0"/>
        <v>0</v>
      </c>
      <c r="D65" s="154"/>
      <c r="E65" s="154"/>
      <c r="F65" s="143"/>
    </row>
    <row r="66" spans="1:6">
      <c r="A66" s="156" t="s">
        <v>410</v>
      </c>
      <c r="B66" s="152">
        <v>43</v>
      </c>
      <c r="C66" s="153">
        <f t="shared" si="0"/>
        <v>0</v>
      </c>
      <c r="D66" s="153">
        <f>D67+D68</f>
        <v>0</v>
      </c>
      <c r="E66" s="153">
        <f>E67+E68</f>
        <v>0</v>
      </c>
      <c r="F66" s="143"/>
    </row>
    <row r="67" spans="1:6">
      <c r="A67" s="151" t="s">
        <v>406</v>
      </c>
      <c r="B67" s="152">
        <v>44</v>
      </c>
      <c r="C67" s="153">
        <f t="shared" si="0"/>
        <v>0</v>
      </c>
      <c r="D67" s="154"/>
      <c r="E67" s="154"/>
      <c r="F67" s="143"/>
    </row>
    <row r="68" spans="1:6">
      <c r="A68" s="156" t="s">
        <v>411</v>
      </c>
      <c r="B68" s="152">
        <v>45</v>
      </c>
      <c r="C68" s="153">
        <f t="shared" si="0"/>
        <v>0</v>
      </c>
      <c r="D68" s="154"/>
      <c r="E68" s="154"/>
      <c r="F68" s="143"/>
    </row>
    <row r="69" spans="1:6">
      <c r="A69" s="156" t="s">
        <v>417</v>
      </c>
      <c r="B69" s="152">
        <v>46</v>
      </c>
      <c r="C69" s="153">
        <f t="shared" si="0"/>
        <v>0</v>
      </c>
      <c r="D69" s="153">
        <f>D70+D71</f>
        <v>0</v>
      </c>
      <c r="E69" s="153">
        <f>E70+E71</f>
        <v>0</v>
      </c>
      <c r="F69" s="164"/>
    </row>
    <row r="70" spans="1:6">
      <c r="A70" s="151" t="s">
        <v>406</v>
      </c>
      <c r="B70" s="152">
        <v>47</v>
      </c>
      <c r="C70" s="153">
        <f t="shared" si="0"/>
        <v>0</v>
      </c>
      <c r="D70" s="154"/>
      <c r="E70" s="154"/>
      <c r="F70" s="164"/>
    </row>
    <row r="71" spans="1:6">
      <c r="A71" s="156" t="s">
        <v>411</v>
      </c>
      <c r="B71" s="152">
        <v>48</v>
      </c>
      <c r="C71" s="153">
        <f t="shared" si="0"/>
        <v>0</v>
      </c>
      <c r="D71" s="154"/>
      <c r="E71" s="154"/>
      <c r="F71" s="164"/>
    </row>
    <row r="72" spans="1:6">
      <c r="A72" s="151" t="s">
        <v>421</v>
      </c>
      <c r="B72" s="152">
        <v>49</v>
      </c>
      <c r="C72" s="153">
        <f t="shared" si="0"/>
        <v>0</v>
      </c>
      <c r="D72" s="154"/>
      <c r="E72" s="154"/>
      <c r="F72" s="165"/>
    </row>
    <row r="73" spans="1:6" ht="13.5" customHeight="1">
      <c r="A73" s="148" t="s">
        <v>413</v>
      </c>
      <c r="B73" s="149">
        <v>50</v>
      </c>
      <c r="C73" s="150">
        <f t="shared" si="0"/>
        <v>0</v>
      </c>
      <c r="D73" s="157"/>
      <c r="E73" s="157"/>
      <c r="F73" s="165"/>
    </row>
    <row r="74" spans="1:6" ht="31.5" customHeight="1">
      <c r="A74" s="148" t="s">
        <v>422</v>
      </c>
      <c r="B74" s="149">
        <v>51</v>
      </c>
      <c r="C74" s="150">
        <f t="shared" si="0"/>
        <v>0</v>
      </c>
      <c r="D74" s="157"/>
      <c r="E74" s="157"/>
      <c r="F74" s="165"/>
    </row>
    <row r="75" spans="1:6" s="162" customFormat="1" ht="21">
      <c r="A75" s="166" t="s">
        <v>423</v>
      </c>
      <c r="B75" s="149">
        <v>52</v>
      </c>
      <c r="C75" s="150">
        <f t="shared" si="0"/>
        <v>6846.6</v>
      </c>
      <c r="D75" s="167">
        <f>D74+D76+D90</f>
        <v>6846.6</v>
      </c>
      <c r="E75" s="167">
        <f>E74+E76+E90</f>
        <v>0</v>
      </c>
      <c r="F75" s="168"/>
    </row>
    <row r="76" spans="1:6">
      <c r="A76" s="148" t="s">
        <v>424</v>
      </c>
      <c r="B76" s="149">
        <v>53</v>
      </c>
      <c r="C76" s="150">
        <f t="shared" si="0"/>
        <v>6846.6</v>
      </c>
      <c r="D76" s="150">
        <f>D77+D79+D84+D87</f>
        <v>6846.6</v>
      </c>
      <c r="E76" s="150">
        <f>E77+E79+E84+E87</f>
        <v>0</v>
      </c>
      <c r="F76" s="143"/>
    </row>
    <row r="77" spans="1:6">
      <c r="A77" s="151" t="s">
        <v>403</v>
      </c>
      <c r="B77" s="152">
        <v>54</v>
      </c>
      <c r="C77" s="153">
        <f t="shared" si="0"/>
        <v>6846.6</v>
      </c>
      <c r="D77" s="154">
        <v>6846.6</v>
      </c>
      <c r="E77" s="154"/>
      <c r="F77" s="143"/>
    </row>
    <row r="78" spans="1:6">
      <c r="A78" s="151" t="s">
        <v>416</v>
      </c>
      <c r="B78" s="152">
        <v>55</v>
      </c>
      <c r="C78" s="153">
        <f t="shared" si="0"/>
        <v>0</v>
      </c>
      <c r="D78" s="154"/>
      <c r="E78" s="154"/>
      <c r="F78" s="143"/>
    </row>
    <row r="79" spans="1:6">
      <c r="A79" s="151" t="s">
        <v>405</v>
      </c>
      <c r="B79" s="152">
        <v>56</v>
      </c>
      <c r="C79" s="153">
        <f t="shared" si="0"/>
        <v>0</v>
      </c>
      <c r="D79" s="153">
        <f>D80+D81+D82+D83</f>
        <v>0</v>
      </c>
      <c r="E79" s="153">
        <f>E80+E81+E82+E83</f>
        <v>0</v>
      </c>
      <c r="F79" s="143"/>
    </row>
    <row r="80" spans="1:6">
      <c r="A80" s="151" t="s">
        <v>406</v>
      </c>
      <c r="B80" s="152">
        <v>57</v>
      </c>
      <c r="C80" s="153">
        <f t="shared" si="0"/>
        <v>0</v>
      </c>
      <c r="D80" s="154"/>
      <c r="E80" s="154"/>
      <c r="F80" s="143"/>
    </row>
    <row r="81" spans="1:6" ht="13.5" customHeight="1">
      <c r="A81" s="155" t="s">
        <v>407</v>
      </c>
      <c r="B81" s="152">
        <v>58</v>
      </c>
      <c r="C81" s="153">
        <f t="shared" si="0"/>
        <v>0</v>
      </c>
      <c r="D81" s="154"/>
      <c r="E81" s="154"/>
      <c r="F81" s="143"/>
    </row>
    <row r="82" spans="1:6">
      <c r="A82" s="156" t="s">
        <v>408</v>
      </c>
      <c r="B82" s="152">
        <v>59</v>
      </c>
      <c r="C82" s="153">
        <f t="shared" si="0"/>
        <v>0</v>
      </c>
      <c r="D82" s="154"/>
      <c r="E82" s="154"/>
      <c r="F82" s="143"/>
    </row>
    <row r="83" spans="1:6">
      <c r="A83" s="156" t="s">
        <v>409</v>
      </c>
      <c r="B83" s="152">
        <v>60</v>
      </c>
      <c r="C83" s="153">
        <f t="shared" si="0"/>
        <v>0</v>
      </c>
      <c r="D83" s="154"/>
      <c r="E83" s="154"/>
      <c r="F83" s="143"/>
    </row>
    <row r="84" spans="1:6">
      <c r="A84" s="156" t="s">
        <v>410</v>
      </c>
      <c r="B84" s="152">
        <v>61</v>
      </c>
      <c r="C84" s="153">
        <f t="shared" si="0"/>
        <v>0</v>
      </c>
      <c r="D84" s="153">
        <f>D85+D86</f>
        <v>0</v>
      </c>
      <c r="E84" s="153">
        <f>E85+E86</f>
        <v>0</v>
      </c>
      <c r="F84" s="143"/>
    </row>
    <row r="85" spans="1:6">
      <c r="A85" s="151" t="s">
        <v>406</v>
      </c>
      <c r="B85" s="152">
        <v>62</v>
      </c>
      <c r="C85" s="153">
        <f t="shared" si="0"/>
        <v>0</v>
      </c>
      <c r="D85" s="154"/>
      <c r="E85" s="154"/>
      <c r="F85" s="143"/>
    </row>
    <row r="86" spans="1:6">
      <c r="A86" s="156" t="s">
        <v>411</v>
      </c>
      <c r="B86" s="152">
        <v>63</v>
      </c>
      <c r="C86" s="153">
        <f t="shared" si="0"/>
        <v>0</v>
      </c>
      <c r="D86" s="154"/>
      <c r="E86" s="154"/>
      <c r="F86" s="143"/>
    </row>
    <row r="87" spans="1:6">
      <c r="A87" s="156" t="s">
        <v>417</v>
      </c>
      <c r="B87" s="152">
        <v>64</v>
      </c>
      <c r="C87" s="153">
        <f t="shared" si="0"/>
        <v>0</v>
      </c>
      <c r="D87" s="153">
        <f>D88+D89</f>
        <v>0</v>
      </c>
      <c r="E87" s="153">
        <f>E88+E89</f>
        <v>0</v>
      </c>
      <c r="F87" s="143"/>
    </row>
    <row r="88" spans="1:6">
      <c r="A88" s="151" t="s">
        <v>406</v>
      </c>
      <c r="B88" s="152">
        <v>65</v>
      </c>
      <c r="C88" s="153">
        <f>D88+E88</f>
        <v>0</v>
      </c>
      <c r="D88" s="154"/>
      <c r="E88" s="154"/>
      <c r="F88" s="143"/>
    </row>
    <row r="89" spans="1:6">
      <c r="A89" s="156" t="s">
        <v>411</v>
      </c>
      <c r="B89" s="152">
        <v>66</v>
      </c>
      <c r="C89" s="153">
        <f>D89+E89</f>
        <v>0</v>
      </c>
      <c r="D89" s="154"/>
      <c r="E89" s="154"/>
      <c r="F89" s="143"/>
    </row>
    <row r="90" spans="1:6">
      <c r="A90" s="148" t="s">
        <v>413</v>
      </c>
      <c r="B90" s="152">
        <v>67</v>
      </c>
      <c r="C90" s="153">
        <f>D90+E90</f>
        <v>0</v>
      </c>
      <c r="D90" s="154"/>
      <c r="E90" s="154"/>
      <c r="F90" s="158"/>
    </row>
    <row r="91" spans="1:6" ht="30" customHeight="1">
      <c r="A91" s="169" t="s">
        <v>425</v>
      </c>
      <c r="B91" s="149">
        <v>68</v>
      </c>
      <c r="C91" s="150">
        <f>D91+E91</f>
        <v>0</v>
      </c>
      <c r="D91" s="157"/>
      <c r="E91" s="157"/>
    </row>
    <row r="92" spans="1:6" ht="23.25" customHeight="1">
      <c r="A92" s="535" t="s">
        <v>426</v>
      </c>
      <c r="B92" s="536"/>
      <c r="C92" s="536"/>
      <c r="D92" s="170"/>
      <c r="E92" s="170"/>
    </row>
    <row r="93" spans="1:6" ht="25.5" customHeight="1">
      <c r="A93" s="535" t="s">
        <v>427</v>
      </c>
      <c r="B93" s="537"/>
      <c r="C93" s="537"/>
      <c r="D93" s="537"/>
      <c r="E93" s="537"/>
    </row>
    <row r="94" spans="1:6" ht="14.25" customHeight="1">
      <c r="A94" s="535" t="s">
        <v>428</v>
      </c>
      <c r="B94" s="537"/>
      <c r="C94" s="537"/>
      <c r="D94" s="537"/>
      <c r="E94" s="537"/>
    </row>
    <row r="95" spans="1:6" ht="25.5" customHeight="1">
      <c r="A95" s="535" t="s">
        <v>429</v>
      </c>
      <c r="B95" s="537"/>
      <c r="C95" s="537"/>
      <c r="D95" s="537"/>
      <c r="E95" s="537"/>
    </row>
    <row r="96" spans="1:6" ht="13.5">
      <c r="A96" s="538" t="s">
        <v>430</v>
      </c>
      <c r="B96" s="539"/>
      <c r="C96" s="539"/>
      <c r="D96" s="539"/>
      <c r="E96" s="539"/>
      <c r="F96" s="171"/>
    </row>
    <row r="97" spans="1:6">
      <c r="A97" s="531" t="s">
        <v>431</v>
      </c>
      <c r="B97" s="436"/>
      <c r="C97" s="436"/>
      <c r="D97" s="436"/>
      <c r="E97" s="436"/>
      <c r="F97" s="172"/>
    </row>
    <row r="98" spans="1:6" ht="14.25" customHeight="1">
      <c r="A98" s="173" t="s">
        <v>432</v>
      </c>
      <c r="B98" s="174"/>
      <c r="C98" s="174"/>
      <c r="D98" s="174"/>
      <c r="E98" s="175"/>
      <c r="F98" s="172"/>
    </row>
    <row r="99" spans="1:6" ht="15.75">
      <c r="A99" s="176"/>
      <c r="B99" s="532"/>
      <c r="C99" s="533"/>
      <c r="D99" s="177"/>
      <c r="E99" s="178"/>
      <c r="F99" s="172"/>
    </row>
    <row r="100" spans="1:6">
      <c r="A100" s="179"/>
      <c r="B100" s="172"/>
      <c r="C100" s="172"/>
      <c r="D100" s="172"/>
      <c r="E100" s="172"/>
      <c r="F100" s="172"/>
    </row>
    <row r="101" spans="1:6">
      <c r="A101" s="179"/>
      <c r="B101" s="172"/>
      <c r="C101" s="172"/>
      <c r="D101" s="172"/>
      <c r="E101" s="172"/>
      <c r="F101" s="172"/>
    </row>
    <row r="102" spans="1:6">
      <c r="A102" s="179"/>
      <c r="B102" s="172"/>
      <c r="C102" s="172"/>
      <c r="D102" s="172"/>
      <c r="E102" s="172"/>
      <c r="F102" s="172"/>
    </row>
    <row r="103" spans="1:6">
      <c r="A103" s="179"/>
      <c r="B103" s="172"/>
      <c r="C103" s="172"/>
      <c r="D103" s="172"/>
      <c r="E103" s="172"/>
      <c r="F103" s="172"/>
    </row>
    <row r="104" spans="1:6">
      <c r="A104" s="179"/>
      <c r="B104" s="172"/>
      <c r="C104" s="172"/>
      <c r="D104" s="172"/>
      <c r="E104" s="172"/>
      <c r="F104" s="172"/>
    </row>
    <row r="105" spans="1:6">
      <c r="A105" s="179"/>
      <c r="B105" s="172"/>
      <c r="C105" s="172"/>
      <c r="D105" s="172"/>
      <c r="E105" s="172"/>
      <c r="F105" s="172"/>
    </row>
    <row r="106" spans="1:6">
      <c r="A106" s="179"/>
      <c r="B106" s="172"/>
      <c r="C106" s="172"/>
      <c r="D106" s="172"/>
      <c r="E106" s="172"/>
      <c r="F106" s="172"/>
    </row>
    <row r="107" spans="1:6">
      <c r="A107" s="179"/>
      <c r="B107" s="172"/>
      <c r="C107" s="172"/>
      <c r="D107" s="172"/>
      <c r="E107" s="172"/>
      <c r="F107" s="172"/>
    </row>
    <row r="108" spans="1:6">
      <c r="A108" s="179"/>
      <c r="B108" s="172"/>
      <c r="C108" s="172"/>
      <c r="D108" s="172"/>
      <c r="E108" s="172"/>
      <c r="F108" s="172"/>
    </row>
    <row r="109" spans="1:6">
      <c r="A109" s="179"/>
      <c r="B109" s="172"/>
      <c r="C109" s="172"/>
      <c r="D109" s="172"/>
      <c r="E109" s="172"/>
      <c r="F109" s="172"/>
    </row>
    <row r="110" spans="1:6">
      <c r="A110" s="179"/>
      <c r="B110" s="172"/>
      <c r="C110" s="172"/>
      <c r="D110" s="172"/>
      <c r="E110" s="172"/>
      <c r="F110" s="172"/>
    </row>
    <row r="111" spans="1:6">
      <c r="A111" s="179"/>
      <c r="B111" s="172"/>
      <c r="C111" s="172"/>
      <c r="D111" s="172"/>
      <c r="E111" s="172"/>
      <c r="F111" s="172"/>
    </row>
    <row r="112" spans="1:6">
      <c r="A112" s="179"/>
      <c r="B112" s="172"/>
      <c r="C112" s="172"/>
      <c r="D112" s="172"/>
      <c r="E112" s="172"/>
      <c r="F112" s="172"/>
    </row>
    <row r="113" spans="1:6">
      <c r="A113" s="179"/>
      <c r="B113" s="172"/>
      <c r="C113" s="172"/>
      <c r="D113" s="172"/>
      <c r="E113" s="172"/>
      <c r="F113" s="172"/>
    </row>
    <row r="114" spans="1:6">
      <c r="A114" s="179"/>
      <c r="B114" s="172"/>
      <c r="C114" s="172"/>
      <c r="D114" s="172"/>
      <c r="E114" s="172"/>
      <c r="F114" s="172"/>
    </row>
    <row r="115" spans="1:6">
      <c r="A115" s="179"/>
      <c r="B115" s="172"/>
      <c r="C115" s="172"/>
      <c r="D115" s="172"/>
      <c r="E115" s="172"/>
      <c r="F115" s="172"/>
    </row>
    <row r="116" spans="1:6">
      <c r="A116" s="179"/>
      <c r="B116" s="172"/>
      <c r="C116" s="172"/>
      <c r="D116" s="172"/>
      <c r="E116" s="172"/>
      <c r="F116" s="172"/>
    </row>
    <row r="117" spans="1:6">
      <c r="A117" s="179"/>
      <c r="B117" s="172"/>
      <c r="C117" s="172"/>
      <c r="D117" s="172"/>
      <c r="E117" s="172"/>
      <c r="F117" s="172"/>
    </row>
    <row r="118" spans="1:6">
      <c r="A118" s="179"/>
      <c r="B118" s="172"/>
      <c r="C118" s="172"/>
      <c r="D118" s="172"/>
      <c r="E118" s="172"/>
      <c r="F118" s="172"/>
    </row>
    <row r="119" spans="1:6">
      <c r="A119" s="179"/>
      <c r="B119" s="172"/>
      <c r="C119" s="172"/>
      <c r="D119" s="172"/>
      <c r="E119" s="172"/>
      <c r="F119" s="172"/>
    </row>
    <row r="120" spans="1:6">
      <c r="A120" s="179"/>
      <c r="B120" s="172"/>
      <c r="C120" s="172"/>
      <c r="D120" s="172"/>
      <c r="E120" s="172"/>
      <c r="F120" s="172"/>
    </row>
    <row r="121" spans="1:6">
      <c r="A121" s="179"/>
      <c r="B121" s="172"/>
      <c r="C121" s="172"/>
      <c r="D121" s="172"/>
      <c r="E121" s="172"/>
      <c r="F121" s="172"/>
    </row>
    <row r="122" spans="1:6">
      <c r="A122" s="179"/>
      <c r="B122" s="172"/>
      <c r="C122" s="172"/>
      <c r="D122" s="172"/>
      <c r="E122" s="172"/>
      <c r="F122" s="172"/>
    </row>
    <row r="123" spans="1:6">
      <c r="A123" s="179"/>
      <c r="B123" s="172"/>
      <c r="C123" s="172"/>
      <c r="D123" s="172"/>
      <c r="E123" s="172"/>
      <c r="F123" s="172"/>
    </row>
    <row r="124" spans="1:6">
      <c r="A124" s="179"/>
      <c r="B124" s="172"/>
      <c r="C124" s="172"/>
      <c r="D124" s="172"/>
      <c r="E124" s="172"/>
      <c r="F124" s="172"/>
    </row>
    <row r="125" spans="1:6">
      <c r="A125" s="179"/>
      <c r="B125" s="172"/>
      <c r="C125" s="172"/>
      <c r="D125" s="172"/>
      <c r="E125" s="172"/>
      <c r="F125" s="172"/>
    </row>
    <row r="126" spans="1:6">
      <c r="A126" s="179"/>
      <c r="B126" s="172"/>
      <c r="C126" s="172"/>
      <c r="D126" s="172"/>
      <c r="E126" s="172"/>
      <c r="F126" s="172"/>
    </row>
    <row r="127" spans="1:6">
      <c r="A127" s="179"/>
      <c r="B127" s="172"/>
      <c r="C127" s="172"/>
      <c r="D127" s="172"/>
      <c r="E127" s="172"/>
      <c r="F127" s="172"/>
    </row>
    <row r="128" spans="1:6">
      <c r="A128" s="179"/>
      <c r="B128" s="172"/>
      <c r="C128" s="172"/>
      <c r="D128" s="172"/>
      <c r="E128" s="172"/>
      <c r="F128" s="172"/>
    </row>
    <row r="129" spans="1:6">
      <c r="A129" s="179"/>
      <c r="B129" s="172"/>
      <c r="C129" s="172"/>
      <c r="D129" s="172"/>
      <c r="E129" s="172"/>
      <c r="F129" s="172"/>
    </row>
    <row r="130" spans="1:6">
      <c r="A130" s="179"/>
      <c r="B130" s="172"/>
      <c r="C130" s="172"/>
      <c r="D130" s="172"/>
      <c r="E130" s="172"/>
      <c r="F130" s="172"/>
    </row>
    <row r="131" spans="1:6">
      <c r="A131" s="179"/>
      <c r="B131" s="172"/>
      <c r="C131" s="172"/>
      <c r="D131" s="172"/>
      <c r="E131" s="172"/>
      <c r="F131" s="172"/>
    </row>
    <row r="132" spans="1:6">
      <c r="A132" s="179"/>
      <c r="B132" s="172"/>
      <c r="C132" s="172"/>
      <c r="D132" s="172"/>
      <c r="E132" s="172"/>
      <c r="F132" s="172"/>
    </row>
    <row r="133" spans="1:6">
      <c r="A133" s="179"/>
      <c r="B133" s="172"/>
      <c r="C133" s="172"/>
      <c r="D133" s="172"/>
      <c r="E133" s="172"/>
      <c r="F133" s="172"/>
    </row>
    <row r="134" spans="1:6">
      <c r="A134" s="179"/>
      <c r="B134" s="172"/>
      <c r="C134" s="172"/>
      <c r="D134" s="172"/>
      <c r="E134" s="172"/>
      <c r="F134" s="172"/>
    </row>
    <row r="135" spans="1:6">
      <c r="A135" s="179"/>
      <c r="B135" s="172"/>
      <c r="C135" s="172"/>
      <c r="D135" s="172"/>
      <c r="E135" s="172"/>
      <c r="F135" s="172"/>
    </row>
    <row r="136" spans="1:6">
      <c r="A136" s="179"/>
      <c r="B136" s="172"/>
      <c r="C136" s="172"/>
      <c r="D136" s="172"/>
      <c r="E136" s="172"/>
      <c r="F136" s="172"/>
    </row>
    <row r="137" spans="1:6">
      <c r="A137" s="179"/>
      <c r="B137" s="172"/>
      <c r="C137" s="172"/>
      <c r="D137" s="172"/>
      <c r="E137" s="172"/>
      <c r="F137" s="172"/>
    </row>
    <row r="138" spans="1:6">
      <c r="A138" s="179"/>
      <c r="B138" s="172"/>
      <c r="C138" s="172"/>
      <c r="D138" s="172"/>
      <c r="E138" s="172"/>
      <c r="F138" s="172"/>
    </row>
    <row r="139" spans="1:6">
      <c r="A139" s="179"/>
      <c r="B139" s="172"/>
      <c r="C139" s="172"/>
      <c r="D139" s="172"/>
      <c r="E139" s="172"/>
      <c r="F139" s="172"/>
    </row>
    <row r="140" spans="1:6">
      <c r="A140" s="179"/>
      <c r="B140" s="172"/>
      <c r="C140" s="172"/>
      <c r="D140" s="172"/>
      <c r="E140" s="172"/>
      <c r="F140" s="172"/>
    </row>
    <row r="141" spans="1:6">
      <c r="A141" s="179"/>
      <c r="B141" s="172"/>
      <c r="C141" s="172"/>
      <c r="D141" s="172"/>
      <c r="E141" s="172"/>
      <c r="F141" s="172"/>
    </row>
    <row r="142" spans="1:6">
      <c r="A142" s="179"/>
      <c r="B142" s="172"/>
      <c r="C142" s="172"/>
      <c r="D142" s="172"/>
      <c r="E142" s="172"/>
      <c r="F142" s="172"/>
    </row>
    <row r="143" spans="1:6">
      <c r="A143" s="179"/>
      <c r="B143" s="172"/>
      <c r="C143" s="172"/>
      <c r="D143" s="172"/>
      <c r="E143" s="172"/>
      <c r="F143" s="172"/>
    </row>
    <row r="144" spans="1:6">
      <c r="A144" s="179"/>
      <c r="B144" s="172"/>
      <c r="C144" s="172"/>
      <c r="D144" s="172"/>
      <c r="E144" s="172"/>
      <c r="F144" s="172"/>
    </row>
    <row r="145" spans="1:6">
      <c r="A145" s="179"/>
      <c r="B145" s="172"/>
      <c r="C145" s="172"/>
      <c r="D145" s="172"/>
      <c r="E145" s="172"/>
      <c r="F145" s="172"/>
    </row>
    <row r="146" spans="1:6">
      <c r="A146" s="179"/>
      <c r="B146" s="172"/>
      <c r="C146" s="172"/>
      <c r="D146" s="172"/>
      <c r="E146" s="172"/>
      <c r="F146" s="172"/>
    </row>
    <row r="147" spans="1:6">
      <c r="A147" s="179"/>
      <c r="B147" s="172"/>
      <c r="C147" s="172"/>
      <c r="D147" s="172"/>
      <c r="E147" s="172"/>
      <c r="F147" s="172"/>
    </row>
    <row r="148" spans="1:6">
      <c r="A148" s="179"/>
      <c r="B148" s="172"/>
      <c r="C148" s="172"/>
      <c r="D148" s="172"/>
      <c r="E148" s="172"/>
      <c r="F148" s="172"/>
    </row>
    <row r="149" spans="1:6">
      <c r="A149" s="179"/>
      <c r="B149" s="172"/>
      <c r="C149" s="172"/>
      <c r="D149" s="172"/>
      <c r="E149" s="172"/>
      <c r="F149" s="172"/>
    </row>
    <row r="150" spans="1:6">
      <c r="A150" s="179"/>
      <c r="B150" s="172"/>
      <c r="C150" s="172"/>
      <c r="D150" s="172"/>
      <c r="E150" s="172"/>
      <c r="F150" s="172"/>
    </row>
    <row r="151" spans="1:6">
      <c r="A151" s="179"/>
      <c r="B151" s="172"/>
      <c r="C151" s="172"/>
      <c r="D151" s="172"/>
      <c r="E151" s="172"/>
      <c r="F151" s="172"/>
    </row>
    <row r="152" spans="1:6">
      <c r="A152" s="179"/>
      <c r="B152" s="172"/>
      <c r="C152" s="172"/>
      <c r="D152" s="172"/>
      <c r="E152" s="172"/>
      <c r="F152" s="172"/>
    </row>
    <row r="153" spans="1:6">
      <c r="A153" s="179"/>
      <c r="B153" s="172"/>
      <c r="C153" s="172"/>
      <c r="D153" s="172"/>
      <c r="E153" s="172"/>
      <c r="F153" s="172"/>
    </row>
    <row r="154" spans="1:6">
      <c r="A154" s="179"/>
      <c r="B154" s="172"/>
      <c r="C154" s="172"/>
      <c r="D154" s="172"/>
      <c r="E154" s="172"/>
      <c r="F154" s="172"/>
    </row>
    <row r="155" spans="1:6">
      <c r="A155" s="179"/>
      <c r="B155" s="172"/>
      <c r="C155" s="172"/>
      <c r="D155" s="172"/>
      <c r="E155" s="172"/>
      <c r="F155" s="172"/>
    </row>
    <row r="156" spans="1:6">
      <c r="A156" s="179"/>
      <c r="B156" s="172"/>
      <c r="C156" s="172"/>
      <c r="D156" s="172"/>
      <c r="E156" s="172"/>
      <c r="F156" s="172"/>
    </row>
    <row r="157" spans="1:6">
      <c r="A157" s="179"/>
      <c r="B157" s="172"/>
      <c r="C157" s="172"/>
      <c r="D157" s="172"/>
      <c r="E157" s="172"/>
      <c r="F157" s="172"/>
    </row>
    <row r="158" spans="1:6">
      <c r="A158" s="179"/>
      <c r="B158" s="172"/>
      <c r="C158" s="172"/>
      <c r="D158" s="172"/>
      <c r="E158" s="172"/>
      <c r="F158" s="172"/>
    </row>
    <row r="159" spans="1:6">
      <c r="A159" s="179"/>
      <c r="B159" s="172"/>
      <c r="C159" s="172"/>
      <c r="D159" s="172"/>
      <c r="E159" s="172"/>
      <c r="F159" s="172"/>
    </row>
    <row r="160" spans="1:6">
      <c r="A160" s="179"/>
      <c r="B160" s="172"/>
      <c r="C160" s="172"/>
      <c r="D160" s="172"/>
      <c r="E160" s="172"/>
      <c r="F160" s="172"/>
    </row>
    <row r="161" spans="1:6">
      <c r="A161" s="179"/>
      <c r="B161" s="172"/>
      <c r="C161" s="172"/>
      <c r="D161" s="172"/>
      <c r="E161" s="172"/>
      <c r="F161" s="172"/>
    </row>
    <row r="162" spans="1:6">
      <c r="A162" s="179"/>
      <c r="B162" s="172"/>
      <c r="C162" s="172"/>
      <c r="D162" s="172"/>
      <c r="E162" s="172"/>
      <c r="F162" s="172"/>
    </row>
    <row r="163" spans="1:6">
      <c r="A163" s="179"/>
      <c r="B163" s="172"/>
      <c r="C163" s="172"/>
      <c r="D163" s="172"/>
      <c r="E163" s="172"/>
      <c r="F163" s="172"/>
    </row>
    <row r="164" spans="1:6">
      <c r="A164" s="179"/>
      <c r="B164" s="172"/>
      <c r="C164" s="172"/>
      <c r="D164" s="172"/>
      <c r="E164" s="172"/>
      <c r="F164" s="172"/>
    </row>
    <row r="165" spans="1:6">
      <c r="A165" s="179"/>
      <c r="B165" s="172"/>
      <c r="C165" s="172"/>
      <c r="D165" s="172"/>
      <c r="E165" s="172"/>
      <c r="F165" s="172"/>
    </row>
    <row r="166" spans="1:6">
      <c r="A166" s="179"/>
      <c r="B166" s="172"/>
      <c r="C166" s="172"/>
      <c r="D166" s="172"/>
      <c r="E166" s="172"/>
      <c r="F166" s="172"/>
    </row>
    <row r="167" spans="1:6">
      <c r="A167" s="179"/>
      <c r="B167" s="172"/>
      <c r="C167" s="172"/>
      <c r="D167" s="172"/>
      <c r="E167" s="172"/>
      <c r="F167" s="172"/>
    </row>
    <row r="168" spans="1:6">
      <c r="A168" s="179"/>
      <c r="B168" s="172"/>
      <c r="C168" s="172"/>
      <c r="D168" s="172"/>
      <c r="E168" s="172"/>
      <c r="F168" s="172"/>
    </row>
    <row r="169" spans="1:6">
      <c r="A169" s="179"/>
      <c r="B169" s="172"/>
      <c r="C169" s="172"/>
      <c r="D169" s="172"/>
      <c r="E169" s="172"/>
      <c r="F169" s="172"/>
    </row>
    <row r="170" spans="1:6">
      <c r="A170" s="179"/>
      <c r="B170" s="172"/>
      <c r="C170" s="172"/>
      <c r="D170" s="172"/>
      <c r="E170" s="172"/>
      <c r="F170" s="172"/>
    </row>
    <row r="171" spans="1:6">
      <c r="A171" s="179"/>
      <c r="B171" s="172"/>
      <c r="C171" s="172"/>
      <c r="D171" s="172"/>
      <c r="E171" s="172"/>
      <c r="F171" s="172"/>
    </row>
    <row r="172" spans="1:6">
      <c r="A172" s="179"/>
      <c r="B172" s="172"/>
      <c r="C172" s="172"/>
      <c r="D172" s="172"/>
      <c r="E172" s="172"/>
      <c r="F172" s="172"/>
    </row>
    <row r="173" spans="1:6">
      <c r="A173" s="179"/>
      <c r="B173" s="172"/>
      <c r="C173" s="172"/>
      <c r="D173" s="172"/>
      <c r="E173" s="172"/>
      <c r="F173" s="172"/>
    </row>
    <row r="174" spans="1:6">
      <c r="A174" s="179"/>
      <c r="B174" s="172"/>
      <c r="C174" s="172"/>
      <c r="D174" s="172"/>
      <c r="E174" s="172"/>
      <c r="F174" s="172"/>
    </row>
    <row r="175" spans="1:6">
      <c r="A175" s="179"/>
      <c r="B175" s="172"/>
      <c r="C175" s="172"/>
      <c r="D175" s="172"/>
      <c r="E175" s="172"/>
      <c r="F175" s="172"/>
    </row>
    <row r="176" spans="1:6">
      <c r="A176" s="179"/>
      <c r="B176" s="172"/>
      <c r="C176" s="172"/>
      <c r="D176" s="172"/>
      <c r="E176" s="172"/>
      <c r="F176" s="172"/>
    </row>
    <row r="177" spans="1:6">
      <c r="A177" s="179"/>
      <c r="B177" s="172"/>
      <c r="C177" s="172"/>
      <c r="D177" s="172"/>
      <c r="E177" s="172"/>
      <c r="F177" s="172"/>
    </row>
    <row r="178" spans="1:6">
      <c r="A178" s="179"/>
      <c r="B178" s="172"/>
      <c r="C178" s="172"/>
      <c r="D178" s="172"/>
      <c r="E178" s="172"/>
      <c r="F178" s="172"/>
    </row>
    <row r="179" spans="1:6">
      <c r="A179" s="179"/>
      <c r="B179" s="172"/>
      <c r="C179" s="172"/>
      <c r="D179" s="172"/>
      <c r="E179" s="172"/>
      <c r="F179" s="172"/>
    </row>
    <row r="180" spans="1:6">
      <c r="A180" s="179"/>
      <c r="B180" s="172"/>
      <c r="C180" s="172"/>
      <c r="D180" s="172"/>
      <c r="E180" s="172"/>
      <c r="F180" s="172"/>
    </row>
    <row r="181" spans="1:6">
      <c r="A181" s="179"/>
      <c r="B181" s="172"/>
      <c r="C181" s="172"/>
      <c r="D181" s="172"/>
      <c r="E181" s="172"/>
      <c r="F181" s="172"/>
    </row>
    <row r="182" spans="1:6">
      <c r="A182" s="179"/>
      <c r="B182" s="172"/>
      <c r="C182" s="172"/>
      <c r="D182" s="172"/>
      <c r="E182" s="172"/>
      <c r="F182" s="172"/>
    </row>
    <row r="183" spans="1:6">
      <c r="A183" s="179"/>
      <c r="B183" s="172"/>
      <c r="C183" s="172"/>
      <c r="D183" s="172"/>
      <c r="E183" s="172"/>
      <c r="F183" s="172"/>
    </row>
    <row r="184" spans="1:6">
      <c r="A184" s="179"/>
      <c r="B184" s="172"/>
      <c r="C184" s="172"/>
      <c r="D184" s="172"/>
      <c r="E184" s="172"/>
      <c r="F184" s="172"/>
    </row>
    <row r="185" spans="1:6">
      <c r="A185" s="179"/>
      <c r="B185" s="172"/>
      <c r="C185" s="172"/>
      <c r="D185" s="172"/>
      <c r="E185" s="172"/>
      <c r="F185" s="172"/>
    </row>
    <row r="186" spans="1:6">
      <c r="A186" s="179"/>
      <c r="B186" s="172"/>
      <c r="C186" s="172"/>
      <c r="D186" s="172"/>
      <c r="E186" s="172"/>
      <c r="F186" s="172"/>
    </row>
    <row r="187" spans="1:6">
      <c r="A187" s="179"/>
      <c r="B187" s="172"/>
      <c r="C187" s="172"/>
      <c r="D187" s="172"/>
      <c r="E187" s="172"/>
      <c r="F187" s="172"/>
    </row>
    <row r="188" spans="1:6">
      <c r="A188" s="179"/>
      <c r="B188" s="172"/>
      <c r="C188" s="172"/>
      <c r="D188" s="172"/>
      <c r="E188" s="172"/>
      <c r="F188" s="172"/>
    </row>
    <row r="189" spans="1:6">
      <c r="A189" s="179"/>
      <c r="B189" s="172"/>
      <c r="C189" s="172"/>
      <c r="D189" s="172"/>
      <c r="E189" s="172"/>
      <c r="F189" s="172"/>
    </row>
    <row r="190" spans="1:6">
      <c r="A190" s="179"/>
      <c r="B190" s="172"/>
      <c r="C190" s="172"/>
      <c r="D190" s="172"/>
      <c r="E190" s="172"/>
      <c r="F190" s="172"/>
    </row>
    <row r="191" spans="1:6">
      <c r="A191" s="179"/>
      <c r="B191" s="172"/>
      <c r="C191" s="172"/>
      <c r="D191" s="172"/>
      <c r="E191" s="172"/>
      <c r="F191" s="172"/>
    </row>
    <row r="192" spans="1:6">
      <c r="A192" s="179"/>
      <c r="B192" s="172"/>
      <c r="C192" s="172"/>
      <c r="D192" s="172"/>
      <c r="E192" s="172"/>
      <c r="F192" s="172"/>
    </row>
    <row r="193" spans="1:6">
      <c r="A193" s="179"/>
      <c r="B193" s="172"/>
      <c r="C193" s="172"/>
      <c r="D193" s="172"/>
      <c r="E193" s="172"/>
      <c r="F193" s="172"/>
    </row>
    <row r="194" spans="1:6">
      <c r="A194" s="179"/>
      <c r="B194" s="172"/>
      <c r="C194" s="172"/>
      <c r="D194" s="172"/>
      <c r="E194" s="172"/>
      <c r="F194" s="172"/>
    </row>
    <row r="195" spans="1:6">
      <c r="A195" s="179"/>
      <c r="B195" s="172"/>
      <c r="C195" s="172"/>
      <c r="D195" s="172"/>
      <c r="E195" s="172"/>
      <c r="F195" s="172"/>
    </row>
    <row r="196" spans="1:6">
      <c r="A196" s="179"/>
      <c r="B196" s="172"/>
      <c r="C196" s="172"/>
      <c r="D196" s="172"/>
      <c r="E196" s="172"/>
      <c r="F196" s="172"/>
    </row>
    <row r="197" spans="1:6">
      <c r="A197" s="179"/>
      <c r="B197" s="172"/>
      <c r="C197" s="172"/>
      <c r="D197" s="172"/>
      <c r="E197" s="172"/>
      <c r="F197" s="172"/>
    </row>
    <row r="198" spans="1:6">
      <c r="A198" s="179"/>
      <c r="B198" s="172"/>
      <c r="C198" s="172"/>
      <c r="D198" s="172"/>
      <c r="E198" s="172"/>
      <c r="F198" s="172"/>
    </row>
    <row r="199" spans="1:6">
      <c r="A199" s="179"/>
      <c r="B199" s="172"/>
      <c r="C199" s="172"/>
      <c r="D199" s="172"/>
      <c r="E199" s="172"/>
      <c r="F199" s="172"/>
    </row>
    <row r="200" spans="1:6">
      <c r="A200" s="179"/>
      <c r="B200" s="172"/>
      <c r="C200" s="172"/>
      <c r="D200" s="172"/>
      <c r="E200" s="172"/>
      <c r="F200" s="172"/>
    </row>
    <row r="201" spans="1:6">
      <c r="A201" s="179"/>
      <c r="B201" s="172"/>
      <c r="C201" s="172"/>
      <c r="D201" s="172"/>
      <c r="E201" s="172"/>
      <c r="F201" s="172"/>
    </row>
    <row r="202" spans="1:6">
      <c r="A202" s="179"/>
      <c r="B202" s="172"/>
      <c r="C202" s="172"/>
      <c r="D202" s="172"/>
      <c r="E202" s="172"/>
      <c r="F202" s="172"/>
    </row>
    <row r="203" spans="1:6">
      <c r="A203" s="179"/>
      <c r="B203" s="172"/>
      <c r="C203" s="172"/>
      <c r="D203" s="172"/>
      <c r="E203" s="172"/>
      <c r="F203" s="172"/>
    </row>
    <row r="204" spans="1:6">
      <c r="A204" s="179"/>
      <c r="B204" s="172"/>
      <c r="C204" s="172"/>
      <c r="D204" s="172"/>
      <c r="E204" s="172"/>
      <c r="F204" s="172"/>
    </row>
    <row r="205" spans="1:6">
      <c r="A205" s="179"/>
      <c r="B205" s="172"/>
      <c r="C205" s="172"/>
      <c r="D205" s="172"/>
      <c r="E205" s="172"/>
      <c r="F205" s="172"/>
    </row>
    <row r="206" spans="1:6">
      <c r="A206" s="179"/>
      <c r="B206" s="172"/>
      <c r="C206" s="172"/>
      <c r="D206" s="172"/>
      <c r="E206" s="172"/>
      <c r="F206" s="172"/>
    </row>
    <row r="207" spans="1:6">
      <c r="A207" s="179"/>
      <c r="B207" s="172"/>
      <c r="C207" s="172"/>
      <c r="D207" s="172"/>
      <c r="E207" s="172"/>
      <c r="F207" s="172"/>
    </row>
    <row r="208" spans="1:6">
      <c r="A208" s="179"/>
      <c r="B208" s="172"/>
      <c r="C208" s="172"/>
      <c r="D208" s="172"/>
      <c r="E208" s="172"/>
      <c r="F208" s="172"/>
    </row>
    <row r="209" spans="1:6">
      <c r="A209" s="179"/>
      <c r="B209" s="172"/>
      <c r="C209" s="172"/>
      <c r="D209" s="172"/>
      <c r="E209" s="172"/>
      <c r="F209" s="172"/>
    </row>
    <row r="210" spans="1:6">
      <c r="A210" s="179"/>
      <c r="B210" s="172"/>
      <c r="C210" s="172"/>
      <c r="D210" s="172"/>
      <c r="E210" s="172"/>
      <c r="F210" s="172"/>
    </row>
    <row r="211" spans="1:6">
      <c r="A211" s="179"/>
      <c r="B211" s="172"/>
      <c r="C211" s="172"/>
      <c r="D211" s="172"/>
      <c r="E211" s="172"/>
      <c r="F211" s="172"/>
    </row>
    <row r="212" spans="1:6">
      <c r="A212" s="179"/>
      <c r="B212" s="172"/>
      <c r="C212" s="172"/>
      <c r="D212" s="172"/>
      <c r="E212" s="172"/>
      <c r="F212" s="172"/>
    </row>
    <row r="213" spans="1:6">
      <c r="A213" s="179"/>
      <c r="B213" s="172"/>
      <c r="C213" s="172"/>
      <c r="D213" s="172"/>
      <c r="E213" s="172"/>
      <c r="F213" s="172"/>
    </row>
    <row r="214" spans="1:6">
      <c r="A214" s="179"/>
      <c r="B214" s="172"/>
      <c r="C214" s="172"/>
      <c r="D214" s="172"/>
      <c r="E214" s="172"/>
      <c r="F214" s="172"/>
    </row>
    <row r="215" spans="1:6">
      <c r="A215" s="179"/>
      <c r="B215" s="172"/>
      <c r="C215" s="172"/>
      <c r="D215" s="172"/>
      <c r="E215" s="172"/>
      <c r="F215" s="172"/>
    </row>
    <row r="216" spans="1:6">
      <c r="A216" s="179"/>
      <c r="B216" s="172"/>
      <c r="C216" s="172"/>
      <c r="D216" s="172"/>
      <c r="E216" s="172"/>
      <c r="F216" s="172"/>
    </row>
    <row r="217" spans="1:6">
      <c r="A217" s="179"/>
      <c r="B217" s="172"/>
      <c r="C217" s="172"/>
      <c r="D217" s="172"/>
      <c r="E217" s="172"/>
      <c r="F217" s="172"/>
    </row>
    <row r="218" spans="1:6">
      <c r="A218" s="179"/>
      <c r="B218" s="172"/>
      <c r="C218" s="172"/>
      <c r="D218" s="172"/>
      <c r="E218" s="172"/>
      <c r="F218" s="172"/>
    </row>
    <row r="219" spans="1:6">
      <c r="A219" s="179"/>
      <c r="B219" s="172"/>
      <c r="C219" s="172"/>
      <c r="D219" s="172"/>
      <c r="E219" s="172"/>
      <c r="F219" s="172"/>
    </row>
    <row r="220" spans="1:6">
      <c r="A220" s="179"/>
      <c r="B220" s="172"/>
      <c r="C220" s="172"/>
      <c r="D220" s="172"/>
      <c r="E220" s="172"/>
      <c r="F220" s="172"/>
    </row>
    <row r="221" spans="1:6">
      <c r="A221" s="179"/>
      <c r="B221" s="172"/>
      <c r="C221" s="172"/>
      <c r="D221" s="172"/>
      <c r="E221" s="172"/>
      <c r="F221" s="172"/>
    </row>
    <row r="222" spans="1:6">
      <c r="A222" s="179"/>
      <c r="B222" s="172"/>
      <c r="C222" s="172"/>
      <c r="D222" s="172"/>
      <c r="E222" s="172"/>
      <c r="F222" s="172"/>
    </row>
    <row r="223" spans="1:6">
      <c r="A223" s="179"/>
      <c r="B223" s="172"/>
      <c r="C223" s="172"/>
      <c r="D223" s="172"/>
      <c r="E223" s="172"/>
      <c r="F223" s="172"/>
    </row>
    <row r="224" spans="1:6">
      <c r="A224" s="179"/>
      <c r="B224" s="172"/>
      <c r="C224" s="172"/>
      <c r="D224" s="172"/>
      <c r="E224" s="172"/>
      <c r="F224" s="172"/>
    </row>
    <row r="225" spans="1:6">
      <c r="A225" s="179"/>
      <c r="B225" s="172"/>
      <c r="C225" s="172"/>
      <c r="D225" s="172"/>
      <c r="E225" s="172"/>
      <c r="F225" s="172"/>
    </row>
    <row r="226" spans="1:6">
      <c r="A226" s="179"/>
      <c r="B226" s="172"/>
      <c r="C226" s="172"/>
      <c r="D226" s="172"/>
      <c r="E226" s="172"/>
      <c r="F226" s="172"/>
    </row>
    <row r="227" spans="1:6">
      <c r="A227" s="179"/>
      <c r="B227" s="172"/>
      <c r="C227" s="172"/>
      <c r="D227" s="172"/>
      <c r="E227" s="172"/>
      <c r="F227" s="172"/>
    </row>
    <row r="228" spans="1:6">
      <c r="A228" s="179"/>
      <c r="B228" s="172"/>
      <c r="C228" s="172"/>
      <c r="D228" s="172"/>
      <c r="E228" s="172"/>
      <c r="F228" s="172"/>
    </row>
    <row r="229" spans="1:6">
      <c r="A229" s="179"/>
      <c r="B229" s="172"/>
      <c r="C229" s="172"/>
      <c r="D229" s="172"/>
      <c r="E229" s="172"/>
      <c r="F229" s="172"/>
    </row>
    <row r="230" spans="1:6">
      <c r="A230" s="179"/>
      <c r="B230" s="172"/>
      <c r="C230" s="172"/>
      <c r="D230" s="172"/>
      <c r="E230" s="172"/>
      <c r="F230" s="172"/>
    </row>
    <row r="231" spans="1:6">
      <c r="A231" s="179"/>
      <c r="B231" s="172"/>
      <c r="C231" s="172"/>
      <c r="D231" s="172"/>
      <c r="E231" s="172"/>
      <c r="F231" s="172"/>
    </row>
    <row r="232" spans="1:6">
      <c r="A232" s="179"/>
      <c r="B232" s="172"/>
      <c r="C232" s="172"/>
      <c r="D232" s="172"/>
      <c r="E232" s="172"/>
      <c r="F232" s="172"/>
    </row>
    <row r="233" spans="1:6">
      <c r="A233" s="179"/>
      <c r="B233" s="172"/>
      <c r="C233" s="172"/>
      <c r="D233" s="172"/>
      <c r="E233" s="172"/>
      <c r="F233" s="172"/>
    </row>
    <row r="234" spans="1:6">
      <c r="A234" s="179"/>
      <c r="B234" s="172"/>
      <c r="C234" s="172"/>
      <c r="D234" s="172"/>
      <c r="E234" s="172"/>
      <c r="F234" s="172"/>
    </row>
    <row r="235" spans="1:6">
      <c r="A235" s="179"/>
      <c r="B235" s="172"/>
      <c r="C235" s="172"/>
      <c r="D235" s="172"/>
      <c r="E235" s="172"/>
      <c r="F235" s="172"/>
    </row>
    <row r="236" spans="1:6">
      <c r="A236" s="179"/>
      <c r="B236" s="172"/>
      <c r="C236" s="172"/>
      <c r="D236" s="172"/>
      <c r="E236" s="172"/>
      <c r="F236" s="172"/>
    </row>
    <row r="237" spans="1:6">
      <c r="A237" s="179"/>
      <c r="B237" s="172"/>
      <c r="C237" s="172"/>
      <c r="D237" s="172"/>
      <c r="E237" s="172"/>
      <c r="F237" s="172"/>
    </row>
    <row r="238" spans="1:6">
      <c r="A238" s="179"/>
      <c r="B238" s="172"/>
      <c r="C238" s="172"/>
      <c r="D238" s="172"/>
      <c r="E238" s="172"/>
      <c r="F238" s="172"/>
    </row>
    <row r="239" spans="1:6">
      <c r="A239" s="179"/>
      <c r="B239" s="172"/>
      <c r="C239" s="172"/>
      <c r="D239" s="172"/>
      <c r="E239" s="172"/>
      <c r="F239" s="172"/>
    </row>
    <row r="240" spans="1:6">
      <c r="A240" s="179"/>
      <c r="B240" s="172"/>
      <c r="C240" s="172"/>
      <c r="D240" s="172"/>
      <c r="E240" s="172"/>
      <c r="F240" s="172"/>
    </row>
    <row r="241" spans="1:6">
      <c r="A241" s="179"/>
      <c r="B241" s="172"/>
      <c r="C241" s="172"/>
      <c r="D241" s="172"/>
      <c r="E241" s="172"/>
      <c r="F241" s="172"/>
    </row>
    <row r="242" spans="1:6">
      <c r="A242" s="179"/>
      <c r="B242" s="172"/>
      <c r="C242" s="172"/>
      <c r="D242" s="172"/>
      <c r="E242" s="172"/>
      <c r="F242" s="172"/>
    </row>
    <row r="243" spans="1:6">
      <c r="A243" s="179"/>
      <c r="B243" s="172"/>
      <c r="C243" s="172"/>
      <c r="D243" s="172"/>
      <c r="E243" s="172"/>
      <c r="F243" s="172"/>
    </row>
    <row r="244" spans="1:6">
      <c r="A244" s="179"/>
      <c r="B244" s="172"/>
      <c r="C244" s="172"/>
      <c r="D244" s="172"/>
      <c r="E244" s="172"/>
      <c r="F244" s="172"/>
    </row>
    <row r="245" spans="1:6">
      <c r="A245" s="179"/>
      <c r="B245" s="172"/>
      <c r="C245" s="172"/>
      <c r="D245" s="172"/>
      <c r="E245" s="172"/>
      <c r="F245" s="172"/>
    </row>
    <row r="246" spans="1:6">
      <c r="A246" s="179"/>
      <c r="B246" s="172"/>
      <c r="C246" s="172"/>
      <c r="D246" s="172"/>
      <c r="E246" s="172"/>
      <c r="F246" s="172"/>
    </row>
    <row r="247" spans="1:6">
      <c r="A247" s="179"/>
      <c r="B247" s="172"/>
      <c r="C247" s="172"/>
      <c r="D247" s="172"/>
      <c r="E247" s="172"/>
      <c r="F247" s="172"/>
    </row>
    <row r="248" spans="1:6">
      <c r="A248" s="179"/>
      <c r="B248" s="172"/>
      <c r="C248" s="172"/>
      <c r="D248" s="172"/>
      <c r="E248" s="172"/>
      <c r="F248" s="172"/>
    </row>
    <row r="249" spans="1:6">
      <c r="A249" s="179"/>
      <c r="B249" s="172"/>
      <c r="C249" s="172"/>
      <c r="D249" s="172"/>
      <c r="E249" s="172"/>
      <c r="F249" s="172"/>
    </row>
    <row r="250" spans="1:6">
      <c r="A250" s="179"/>
      <c r="B250" s="172"/>
      <c r="C250" s="172"/>
      <c r="D250" s="172"/>
      <c r="E250" s="172"/>
      <c r="F250" s="172"/>
    </row>
    <row r="251" spans="1:6">
      <c r="A251" s="179"/>
      <c r="B251" s="172"/>
      <c r="C251" s="172"/>
      <c r="D251" s="172"/>
      <c r="E251" s="172"/>
      <c r="F251" s="172"/>
    </row>
    <row r="252" spans="1:6">
      <c r="A252" s="179"/>
      <c r="B252" s="172"/>
      <c r="C252" s="172"/>
      <c r="D252" s="172"/>
      <c r="E252" s="172"/>
      <c r="F252" s="172"/>
    </row>
    <row r="253" spans="1:6">
      <c r="A253" s="179"/>
      <c r="B253" s="172"/>
      <c r="C253" s="172"/>
      <c r="D253" s="172"/>
      <c r="E253" s="172"/>
      <c r="F253" s="172"/>
    </row>
    <row r="254" spans="1:6">
      <c r="A254" s="179"/>
      <c r="B254" s="172"/>
      <c r="C254" s="172"/>
      <c r="D254" s="172"/>
      <c r="E254" s="172"/>
      <c r="F254" s="172"/>
    </row>
    <row r="255" spans="1:6">
      <c r="A255" s="179"/>
      <c r="B255" s="172"/>
      <c r="C255" s="172"/>
      <c r="D255" s="172"/>
      <c r="E255" s="172"/>
      <c r="F255" s="172"/>
    </row>
    <row r="256" spans="1:6">
      <c r="A256" s="179"/>
      <c r="B256" s="172"/>
      <c r="C256" s="172"/>
      <c r="D256" s="172"/>
      <c r="E256" s="172"/>
      <c r="F256" s="172"/>
    </row>
    <row r="257" spans="1:6">
      <c r="A257" s="179"/>
      <c r="B257" s="172"/>
      <c r="C257" s="172"/>
      <c r="D257" s="172"/>
      <c r="E257" s="172"/>
      <c r="F257" s="172"/>
    </row>
    <row r="258" spans="1:6">
      <c r="A258" s="179"/>
      <c r="B258" s="172"/>
      <c r="C258" s="172"/>
      <c r="D258" s="172"/>
      <c r="E258" s="172"/>
      <c r="F258" s="172"/>
    </row>
    <row r="259" spans="1:6">
      <c r="A259" s="179"/>
      <c r="B259" s="172"/>
      <c r="C259" s="172"/>
      <c r="D259" s="172"/>
      <c r="E259" s="172"/>
      <c r="F259" s="172"/>
    </row>
    <row r="260" spans="1:6">
      <c r="A260" s="179"/>
      <c r="B260" s="172"/>
      <c r="C260" s="172"/>
      <c r="D260" s="172"/>
      <c r="E260" s="172"/>
      <c r="F260" s="172"/>
    </row>
    <row r="261" spans="1:6">
      <c r="A261" s="179"/>
      <c r="B261" s="172"/>
      <c r="C261" s="172"/>
      <c r="D261" s="172"/>
      <c r="E261" s="172"/>
      <c r="F261" s="172"/>
    </row>
    <row r="262" spans="1:6">
      <c r="A262" s="179"/>
      <c r="B262" s="172"/>
      <c r="C262" s="172"/>
      <c r="D262" s="172"/>
      <c r="E262" s="172"/>
      <c r="F262" s="172"/>
    </row>
    <row r="263" spans="1:6">
      <c r="A263" s="179"/>
      <c r="B263" s="172"/>
      <c r="C263" s="172"/>
      <c r="D263" s="172"/>
      <c r="E263" s="172"/>
      <c r="F263" s="172"/>
    </row>
    <row r="264" spans="1:6">
      <c r="A264" s="179"/>
      <c r="B264" s="172"/>
      <c r="C264" s="172"/>
      <c r="D264" s="172"/>
      <c r="E264" s="172"/>
      <c r="F264" s="172"/>
    </row>
    <row r="265" spans="1:6">
      <c r="A265" s="179"/>
      <c r="B265" s="172"/>
      <c r="C265" s="172"/>
      <c r="D265" s="172"/>
      <c r="E265" s="172"/>
      <c r="F265" s="172"/>
    </row>
    <row r="266" spans="1:6">
      <c r="A266" s="179"/>
      <c r="B266" s="172"/>
      <c r="C266" s="172"/>
      <c r="D266" s="172"/>
      <c r="E266" s="172"/>
      <c r="F266" s="172"/>
    </row>
    <row r="267" spans="1:6">
      <c r="A267" s="179"/>
      <c r="B267" s="172"/>
      <c r="C267" s="172"/>
      <c r="D267" s="172"/>
      <c r="E267" s="172"/>
      <c r="F267" s="172"/>
    </row>
    <row r="268" spans="1:6">
      <c r="A268" s="179"/>
      <c r="B268" s="172"/>
      <c r="C268" s="172"/>
      <c r="D268" s="172"/>
      <c r="E268" s="172"/>
      <c r="F268" s="172"/>
    </row>
    <row r="269" spans="1:6">
      <c r="A269" s="179"/>
      <c r="B269" s="172"/>
      <c r="C269" s="172"/>
      <c r="D269" s="172"/>
      <c r="E269" s="172"/>
      <c r="F269" s="172"/>
    </row>
    <row r="270" spans="1:6">
      <c r="A270" s="179"/>
      <c r="B270" s="172"/>
      <c r="C270" s="172"/>
      <c r="D270" s="172"/>
      <c r="E270" s="172"/>
      <c r="F270" s="172"/>
    </row>
    <row r="271" spans="1:6">
      <c r="A271" s="179"/>
      <c r="B271" s="172"/>
      <c r="C271" s="172"/>
      <c r="D271" s="172"/>
      <c r="E271" s="172"/>
      <c r="F271" s="172"/>
    </row>
    <row r="272" spans="1:6">
      <c r="A272" s="179"/>
      <c r="B272" s="172"/>
      <c r="C272" s="172"/>
      <c r="D272" s="172"/>
      <c r="E272" s="172"/>
      <c r="F272" s="172"/>
    </row>
    <row r="273" spans="1:6">
      <c r="A273" s="179"/>
      <c r="B273" s="172"/>
      <c r="C273" s="172"/>
      <c r="D273" s="172"/>
      <c r="E273" s="172"/>
      <c r="F273" s="172"/>
    </row>
    <row r="274" spans="1:6">
      <c r="A274" s="179"/>
      <c r="B274" s="172"/>
      <c r="C274" s="172"/>
      <c r="D274" s="172"/>
      <c r="E274" s="172"/>
      <c r="F274" s="172"/>
    </row>
    <row r="275" spans="1:6">
      <c r="A275" s="179"/>
      <c r="B275" s="172"/>
      <c r="C275" s="172"/>
      <c r="D275" s="172"/>
      <c r="E275" s="172"/>
      <c r="F275" s="172"/>
    </row>
    <row r="276" spans="1:6">
      <c r="A276" s="179"/>
      <c r="B276" s="172"/>
      <c r="C276" s="172"/>
      <c r="D276" s="172"/>
      <c r="E276" s="172"/>
      <c r="F276" s="172"/>
    </row>
    <row r="277" spans="1:6">
      <c r="A277" s="179"/>
      <c r="B277" s="172"/>
      <c r="C277" s="172"/>
      <c r="D277" s="172"/>
      <c r="E277" s="172"/>
      <c r="F277" s="172"/>
    </row>
    <row r="278" spans="1:6">
      <c r="A278" s="179"/>
      <c r="B278" s="172"/>
      <c r="C278" s="172"/>
      <c r="D278" s="172"/>
      <c r="E278" s="172"/>
      <c r="F278" s="172"/>
    </row>
    <row r="279" spans="1:6">
      <c r="A279" s="179"/>
      <c r="B279" s="172"/>
      <c r="C279" s="172"/>
      <c r="D279" s="172"/>
      <c r="E279" s="172"/>
      <c r="F279" s="172"/>
    </row>
    <row r="280" spans="1:6">
      <c r="A280" s="179"/>
      <c r="B280" s="172"/>
      <c r="C280" s="172"/>
      <c r="D280" s="172"/>
      <c r="E280" s="172"/>
      <c r="F280" s="172"/>
    </row>
    <row r="281" spans="1:6">
      <c r="A281" s="179"/>
      <c r="B281" s="172"/>
      <c r="C281" s="172"/>
      <c r="D281" s="172"/>
      <c r="E281" s="172"/>
      <c r="F281" s="172"/>
    </row>
    <row r="282" spans="1:6">
      <c r="A282" s="179"/>
      <c r="B282" s="172"/>
      <c r="C282" s="172"/>
      <c r="D282" s="172"/>
      <c r="E282" s="172"/>
      <c r="F282" s="172"/>
    </row>
    <row r="283" spans="1:6">
      <c r="A283" s="179"/>
      <c r="B283" s="172"/>
      <c r="C283" s="172"/>
      <c r="D283" s="172"/>
      <c r="E283" s="172"/>
      <c r="F283" s="172"/>
    </row>
    <row r="284" spans="1:6">
      <c r="A284" s="179"/>
      <c r="B284" s="172"/>
      <c r="C284" s="172"/>
      <c r="D284" s="172"/>
      <c r="E284" s="172"/>
      <c r="F284" s="172"/>
    </row>
    <row r="285" spans="1:6">
      <c r="A285" s="172"/>
      <c r="B285" s="172"/>
      <c r="C285" s="172"/>
      <c r="D285" s="172"/>
      <c r="E285" s="172"/>
      <c r="F285" s="172"/>
    </row>
    <row r="286" spans="1:6">
      <c r="A286" s="172"/>
      <c r="B286" s="172"/>
      <c r="C286" s="172"/>
      <c r="D286" s="172"/>
      <c r="E286" s="172"/>
      <c r="F286" s="172"/>
    </row>
    <row r="287" spans="1:6">
      <c r="A287" s="172"/>
      <c r="B287" s="172"/>
      <c r="C287" s="172"/>
      <c r="D287" s="172"/>
      <c r="E287" s="172"/>
      <c r="F287" s="172"/>
    </row>
    <row r="288" spans="1:6">
      <c r="A288" s="172"/>
      <c r="B288" s="172"/>
      <c r="C288" s="172"/>
      <c r="D288" s="172"/>
      <c r="E288" s="172"/>
      <c r="F288" s="172"/>
    </row>
    <row r="289" spans="1:6">
      <c r="A289" s="172"/>
      <c r="B289" s="172"/>
      <c r="C289" s="172"/>
      <c r="D289" s="172"/>
      <c r="E289" s="172"/>
      <c r="F289" s="172"/>
    </row>
    <row r="290" spans="1:6">
      <c r="A290" s="172"/>
      <c r="B290" s="172"/>
      <c r="C290" s="172"/>
      <c r="D290" s="172"/>
      <c r="E290" s="172"/>
      <c r="F290" s="172"/>
    </row>
    <row r="291" spans="1:6">
      <c r="A291" s="172"/>
      <c r="B291" s="172"/>
      <c r="C291" s="172"/>
      <c r="D291" s="172"/>
      <c r="E291" s="172"/>
      <c r="F291" s="172"/>
    </row>
    <row r="292" spans="1:6">
      <c r="A292" s="172"/>
      <c r="B292" s="172"/>
      <c r="C292" s="172"/>
      <c r="D292" s="172"/>
      <c r="E292" s="172"/>
      <c r="F292" s="172"/>
    </row>
    <row r="293" spans="1:6">
      <c r="A293" s="172"/>
      <c r="B293" s="172"/>
      <c r="C293" s="172"/>
      <c r="D293" s="172"/>
      <c r="E293" s="172"/>
      <c r="F293" s="172"/>
    </row>
    <row r="294" spans="1:6">
      <c r="A294" s="172"/>
      <c r="B294" s="172"/>
      <c r="C294" s="172"/>
      <c r="D294" s="172"/>
      <c r="E294" s="172"/>
      <c r="F294" s="172"/>
    </row>
    <row r="295" spans="1:6">
      <c r="A295" s="172"/>
      <c r="B295" s="172"/>
      <c r="C295" s="172"/>
      <c r="D295" s="172"/>
      <c r="E295" s="172"/>
      <c r="F295" s="172"/>
    </row>
    <row r="296" spans="1:6">
      <c r="A296" s="172"/>
      <c r="B296" s="172"/>
      <c r="C296" s="172"/>
      <c r="D296" s="172"/>
      <c r="E296" s="172"/>
      <c r="F296" s="172"/>
    </row>
    <row r="297" spans="1:6">
      <c r="A297" s="172"/>
      <c r="B297" s="172"/>
      <c r="C297" s="172"/>
      <c r="D297" s="172"/>
      <c r="E297" s="172"/>
      <c r="F297" s="172"/>
    </row>
    <row r="298" spans="1:6">
      <c r="A298" s="172"/>
      <c r="B298" s="172"/>
      <c r="C298" s="172"/>
      <c r="D298" s="172"/>
      <c r="E298" s="172"/>
      <c r="F298" s="172"/>
    </row>
    <row r="299" spans="1:6">
      <c r="A299" s="172"/>
      <c r="B299" s="172"/>
      <c r="C299" s="172"/>
      <c r="D299" s="172"/>
      <c r="E299" s="172"/>
      <c r="F299" s="172"/>
    </row>
    <row r="300" spans="1:6">
      <c r="A300" s="172"/>
      <c r="B300" s="172"/>
      <c r="C300" s="172"/>
      <c r="D300" s="172"/>
      <c r="E300" s="172"/>
      <c r="F300" s="172"/>
    </row>
    <row r="301" spans="1:6">
      <c r="A301" s="172"/>
      <c r="B301" s="172"/>
      <c r="C301" s="172"/>
      <c r="D301" s="172"/>
      <c r="E301" s="172"/>
      <c r="F301" s="172"/>
    </row>
    <row r="302" spans="1:6">
      <c r="A302" s="172"/>
      <c r="B302" s="172"/>
      <c r="C302" s="172"/>
      <c r="D302" s="172"/>
      <c r="E302" s="172"/>
      <c r="F302" s="172"/>
    </row>
    <row r="303" spans="1:6">
      <c r="A303" s="172"/>
      <c r="B303" s="172"/>
      <c r="C303" s="172"/>
      <c r="D303" s="172"/>
      <c r="E303" s="172"/>
      <c r="F303" s="172"/>
    </row>
    <row r="304" spans="1:6">
      <c r="A304" s="172"/>
      <c r="B304" s="172"/>
      <c r="C304" s="172"/>
      <c r="D304" s="172"/>
      <c r="E304" s="172"/>
      <c r="F304" s="172"/>
    </row>
    <row r="305" spans="1:6">
      <c r="A305" s="172"/>
      <c r="B305" s="172"/>
      <c r="C305" s="172"/>
      <c r="D305" s="172"/>
      <c r="E305" s="172"/>
      <c r="F305" s="172"/>
    </row>
    <row r="306" spans="1:6">
      <c r="A306" s="172"/>
      <c r="B306" s="172"/>
      <c r="C306" s="172"/>
      <c r="D306" s="172"/>
      <c r="E306" s="172"/>
      <c r="F306" s="172"/>
    </row>
    <row r="307" spans="1:6">
      <c r="A307" s="172"/>
      <c r="B307" s="172"/>
      <c r="C307" s="172"/>
      <c r="D307" s="172"/>
      <c r="E307" s="172"/>
      <c r="F307" s="172"/>
    </row>
    <row r="308" spans="1:6">
      <c r="A308" s="172"/>
      <c r="B308" s="172"/>
      <c r="C308" s="172"/>
      <c r="D308" s="172"/>
      <c r="E308" s="172"/>
      <c r="F308" s="172"/>
    </row>
    <row r="309" spans="1:6">
      <c r="A309" s="172"/>
      <c r="B309" s="172"/>
      <c r="C309" s="172"/>
      <c r="D309" s="172"/>
      <c r="E309" s="172"/>
      <c r="F309" s="172"/>
    </row>
    <row r="310" spans="1:6">
      <c r="A310" s="172"/>
      <c r="B310" s="172"/>
      <c r="C310" s="172"/>
      <c r="D310" s="172"/>
      <c r="E310" s="172"/>
      <c r="F310" s="172"/>
    </row>
    <row r="311" spans="1:6">
      <c r="A311" s="172"/>
      <c r="B311" s="172"/>
      <c r="C311" s="172"/>
      <c r="D311" s="172"/>
      <c r="E311" s="172"/>
      <c r="F311" s="172"/>
    </row>
    <row r="312" spans="1:6">
      <c r="A312" s="172"/>
      <c r="B312" s="172"/>
      <c r="C312" s="172"/>
      <c r="D312" s="172"/>
      <c r="E312" s="172"/>
      <c r="F312" s="172"/>
    </row>
    <row r="313" spans="1:6">
      <c r="A313" s="172"/>
      <c r="B313" s="172"/>
      <c r="C313" s="172"/>
      <c r="D313" s="172"/>
      <c r="E313" s="172"/>
      <c r="F313" s="172"/>
    </row>
    <row r="314" spans="1:6">
      <c r="A314" s="172"/>
      <c r="B314" s="172"/>
      <c r="C314" s="172"/>
      <c r="D314" s="172"/>
      <c r="E314" s="172"/>
      <c r="F314" s="172"/>
    </row>
    <row r="315" spans="1:6">
      <c r="A315" s="172"/>
      <c r="B315" s="172"/>
      <c r="C315" s="172"/>
      <c r="D315" s="172"/>
      <c r="E315" s="172"/>
      <c r="F315" s="172"/>
    </row>
    <row r="316" spans="1:6">
      <c r="A316" s="172"/>
      <c r="B316" s="172"/>
      <c r="C316" s="172"/>
      <c r="D316" s="172"/>
      <c r="E316" s="172"/>
      <c r="F316" s="172"/>
    </row>
    <row r="317" spans="1:6">
      <c r="A317" s="172"/>
      <c r="B317" s="172"/>
      <c r="C317" s="172"/>
      <c r="D317" s="172"/>
      <c r="E317" s="172"/>
      <c r="F317" s="172"/>
    </row>
    <row r="318" spans="1:6">
      <c r="A318" s="172"/>
      <c r="B318" s="172"/>
      <c r="C318" s="172"/>
      <c r="D318" s="172"/>
      <c r="E318" s="172"/>
      <c r="F318" s="172"/>
    </row>
    <row r="319" spans="1:6">
      <c r="A319" s="172"/>
      <c r="B319" s="172"/>
      <c r="C319" s="172"/>
      <c r="D319" s="172"/>
      <c r="E319" s="172"/>
      <c r="F319" s="172"/>
    </row>
    <row r="320" spans="1:6">
      <c r="A320" s="172"/>
      <c r="B320" s="172"/>
      <c r="C320" s="172"/>
      <c r="D320" s="172"/>
      <c r="E320" s="172"/>
      <c r="F320" s="172"/>
    </row>
    <row r="321" spans="1:6">
      <c r="A321" s="172"/>
      <c r="B321" s="172"/>
      <c r="C321" s="172"/>
      <c r="D321" s="172"/>
      <c r="E321" s="172"/>
      <c r="F321" s="172"/>
    </row>
    <row r="322" spans="1:6">
      <c r="A322" s="172"/>
      <c r="B322" s="172"/>
      <c r="C322" s="172"/>
      <c r="D322" s="172"/>
      <c r="E322" s="172"/>
      <c r="F322" s="172"/>
    </row>
    <row r="323" spans="1:6">
      <c r="A323" s="172"/>
      <c r="B323" s="172"/>
      <c r="C323" s="172"/>
      <c r="D323" s="172"/>
      <c r="E323" s="172"/>
      <c r="F323" s="172"/>
    </row>
    <row r="324" spans="1:6">
      <c r="A324" s="172"/>
      <c r="B324" s="172"/>
      <c r="C324" s="172"/>
      <c r="D324" s="172"/>
      <c r="E324" s="172"/>
      <c r="F324" s="172"/>
    </row>
    <row r="325" spans="1:6">
      <c r="A325" s="172"/>
      <c r="B325" s="172"/>
      <c r="C325" s="172"/>
      <c r="D325" s="172"/>
      <c r="E325" s="172"/>
      <c r="F325" s="172"/>
    </row>
    <row r="326" spans="1:6">
      <c r="A326" s="172"/>
      <c r="B326" s="172"/>
      <c r="C326" s="172"/>
      <c r="D326" s="172"/>
      <c r="E326" s="172"/>
      <c r="F326" s="172"/>
    </row>
    <row r="327" spans="1:6">
      <c r="A327" s="172"/>
      <c r="B327" s="172"/>
      <c r="C327" s="172"/>
      <c r="D327" s="172"/>
      <c r="E327" s="172"/>
      <c r="F327" s="172"/>
    </row>
    <row r="328" spans="1:6">
      <c r="A328" s="172"/>
      <c r="B328" s="172"/>
      <c r="C328" s="172"/>
      <c r="D328" s="172"/>
      <c r="E328" s="172"/>
      <c r="F328" s="172"/>
    </row>
    <row r="329" spans="1:6">
      <c r="A329" s="172"/>
      <c r="B329" s="172"/>
      <c r="C329" s="172"/>
      <c r="D329" s="172"/>
      <c r="E329" s="172"/>
      <c r="F329" s="172"/>
    </row>
    <row r="330" spans="1:6">
      <c r="A330" s="172"/>
      <c r="B330" s="172"/>
      <c r="C330" s="172"/>
      <c r="D330" s="172"/>
      <c r="E330" s="172"/>
      <c r="F330" s="172"/>
    </row>
    <row r="331" spans="1:6">
      <c r="A331" s="172"/>
      <c r="B331" s="172"/>
      <c r="C331" s="172"/>
      <c r="D331" s="172"/>
      <c r="E331" s="172"/>
      <c r="F331" s="172"/>
    </row>
    <row r="332" spans="1:6">
      <c r="A332" s="172"/>
      <c r="B332" s="172"/>
      <c r="C332" s="172"/>
      <c r="D332" s="172"/>
      <c r="E332" s="172"/>
      <c r="F332" s="172"/>
    </row>
    <row r="333" spans="1:6">
      <c r="A333" s="172"/>
      <c r="B333" s="172"/>
      <c r="C333" s="172"/>
      <c r="D333" s="172"/>
      <c r="E333" s="172"/>
      <c r="F333" s="172"/>
    </row>
    <row r="334" spans="1:6">
      <c r="A334" s="172"/>
      <c r="B334" s="172"/>
      <c r="C334" s="172"/>
      <c r="D334" s="172"/>
      <c r="E334" s="172"/>
      <c r="F334" s="172"/>
    </row>
    <row r="335" spans="1:6">
      <c r="A335" s="172"/>
      <c r="B335" s="172"/>
      <c r="C335" s="172"/>
      <c r="D335" s="172"/>
      <c r="E335" s="172"/>
      <c r="F335" s="172"/>
    </row>
    <row r="336" spans="1:6">
      <c r="A336" s="172"/>
      <c r="B336" s="172"/>
      <c r="C336" s="172"/>
      <c r="D336" s="172"/>
      <c r="E336" s="172"/>
      <c r="F336" s="172"/>
    </row>
    <row r="337" spans="1:6">
      <c r="A337" s="172"/>
      <c r="B337" s="172"/>
      <c r="C337" s="172"/>
      <c r="D337" s="172"/>
      <c r="E337" s="172"/>
      <c r="F337" s="172"/>
    </row>
    <row r="338" spans="1:6">
      <c r="A338" s="172"/>
      <c r="B338" s="172"/>
      <c r="C338" s="172"/>
      <c r="D338" s="172"/>
      <c r="E338" s="172"/>
      <c r="F338" s="172"/>
    </row>
    <row r="339" spans="1:6">
      <c r="A339" s="172"/>
      <c r="B339" s="172"/>
      <c r="C339" s="172"/>
      <c r="D339" s="172"/>
      <c r="E339" s="172"/>
      <c r="F339" s="172"/>
    </row>
    <row r="340" spans="1:6">
      <c r="A340" s="172"/>
      <c r="B340" s="172"/>
      <c r="C340" s="172"/>
      <c r="D340" s="172"/>
      <c r="E340" s="172"/>
      <c r="F340" s="172"/>
    </row>
    <row r="341" spans="1:6">
      <c r="A341" s="172"/>
      <c r="B341" s="172"/>
      <c r="C341" s="172"/>
      <c r="D341" s="172"/>
      <c r="E341" s="172"/>
      <c r="F341" s="172"/>
    </row>
    <row r="342" spans="1:6">
      <c r="A342" s="172"/>
      <c r="B342" s="172"/>
      <c r="C342" s="172"/>
      <c r="D342" s="172"/>
      <c r="E342" s="172"/>
      <c r="F342" s="172"/>
    </row>
    <row r="343" spans="1:6">
      <c r="A343" s="172"/>
      <c r="B343" s="172"/>
      <c r="C343" s="172"/>
      <c r="D343" s="172"/>
      <c r="E343" s="172"/>
      <c r="F343" s="172"/>
    </row>
    <row r="344" spans="1:6">
      <c r="A344" s="172"/>
      <c r="B344" s="172"/>
      <c r="C344" s="172"/>
      <c r="D344" s="172"/>
      <c r="E344" s="172"/>
      <c r="F344" s="172"/>
    </row>
    <row r="345" spans="1:6">
      <c r="A345" s="172"/>
      <c r="B345" s="172"/>
      <c r="C345" s="172"/>
      <c r="D345" s="172"/>
      <c r="E345" s="172"/>
      <c r="F345" s="172"/>
    </row>
    <row r="346" spans="1:6">
      <c r="A346" s="172"/>
      <c r="B346" s="172"/>
      <c r="C346" s="172"/>
      <c r="D346" s="172"/>
      <c r="E346" s="172"/>
      <c r="F346" s="172"/>
    </row>
    <row r="347" spans="1:6">
      <c r="A347" s="172"/>
      <c r="B347" s="172"/>
      <c r="C347" s="172"/>
      <c r="D347" s="172"/>
      <c r="E347" s="172"/>
      <c r="F347" s="172"/>
    </row>
    <row r="348" spans="1:6">
      <c r="A348" s="172"/>
      <c r="B348" s="172"/>
      <c r="C348" s="172"/>
      <c r="D348" s="172"/>
      <c r="E348" s="172"/>
      <c r="F348" s="172"/>
    </row>
    <row r="349" spans="1:6">
      <c r="A349" s="172"/>
      <c r="B349" s="172"/>
      <c r="C349" s="172"/>
      <c r="D349" s="172"/>
      <c r="E349" s="172"/>
      <c r="F349" s="172"/>
    </row>
    <row r="350" spans="1:6">
      <c r="A350" s="172"/>
      <c r="B350" s="172"/>
      <c r="C350" s="172"/>
      <c r="D350" s="172"/>
      <c r="E350" s="172"/>
      <c r="F350" s="172"/>
    </row>
    <row r="351" spans="1:6">
      <c r="A351" s="172"/>
      <c r="B351" s="172"/>
      <c r="C351" s="172"/>
      <c r="D351" s="172"/>
      <c r="E351" s="172"/>
      <c r="F351" s="172"/>
    </row>
    <row r="352" spans="1:6">
      <c r="A352" s="172"/>
      <c r="B352" s="172"/>
      <c r="C352" s="172"/>
      <c r="D352" s="172"/>
      <c r="E352" s="172"/>
      <c r="F352" s="172"/>
    </row>
    <row r="353" spans="1:6">
      <c r="A353" s="172"/>
      <c r="B353" s="172"/>
      <c r="C353" s="172"/>
      <c r="D353" s="172"/>
      <c r="E353" s="172"/>
      <c r="F353" s="172"/>
    </row>
    <row r="354" spans="1:6">
      <c r="A354" s="172"/>
      <c r="B354" s="172"/>
      <c r="C354" s="172"/>
      <c r="D354" s="172"/>
      <c r="E354" s="172"/>
      <c r="F354" s="172"/>
    </row>
    <row r="355" spans="1:6">
      <c r="A355" s="172"/>
      <c r="B355" s="172"/>
      <c r="C355" s="172"/>
      <c r="D355" s="172"/>
      <c r="E355" s="172"/>
      <c r="F355" s="172"/>
    </row>
    <row r="356" spans="1:6">
      <c r="A356" s="172"/>
      <c r="B356" s="172"/>
      <c r="C356" s="172"/>
      <c r="D356" s="172"/>
      <c r="E356" s="172"/>
      <c r="F356" s="172"/>
    </row>
    <row r="357" spans="1:6">
      <c r="A357" s="172"/>
      <c r="B357" s="172"/>
      <c r="C357" s="172"/>
      <c r="D357" s="172"/>
      <c r="E357" s="172"/>
      <c r="F357" s="172"/>
    </row>
    <row r="358" spans="1:6">
      <c r="A358" s="172"/>
      <c r="B358" s="172"/>
      <c r="C358" s="172"/>
      <c r="D358" s="172"/>
      <c r="E358" s="172"/>
      <c r="F358" s="172"/>
    </row>
    <row r="359" spans="1:6">
      <c r="A359" s="172"/>
      <c r="B359" s="172"/>
      <c r="C359" s="172"/>
      <c r="D359" s="172"/>
      <c r="E359" s="172"/>
      <c r="F359" s="172"/>
    </row>
    <row r="360" spans="1:6">
      <c r="A360" s="172"/>
      <c r="B360" s="172"/>
      <c r="C360" s="172"/>
      <c r="D360" s="172"/>
      <c r="E360" s="172"/>
      <c r="F360" s="172"/>
    </row>
    <row r="361" spans="1:6">
      <c r="A361" s="172"/>
      <c r="B361" s="172"/>
      <c r="C361" s="172"/>
      <c r="D361" s="172"/>
      <c r="E361" s="172"/>
      <c r="F361" s="172"/>
    </row>
    <row r="362" spans="1:6">
      <c r="A362" s="172"/>
      <c r="B362" s="172"/>
      <c r="C362" s="172"/>
      <c r="D362" s="172"/>
      <c r="E362" s="172"/>
      <c r="F362" s="172"/>
    </row>
    <row r="363" spans="1:6">
      <c r="A363" s="172"/>
      <c r="B363" s="172"/>
      <c r="C363" s="172"/>
      <c r="D363" s="172"/>
      <c r="E363" s="172"/>
      <c r="F363" s="172"/>
    </row>
    <row r="364" spans="1:6">
      <c r="A364" s="172"/>
      <c r="B364" s="172"/>
      <c r="C364" s="172"/>
      <c r="D364" s="172"/>
      <c r="E364" s="172"/>
      <c r="F364" s="172"/>
    </row>
    <row r="365" spans="1:6">
      <c r="A365" s="172"/>
      <c r="B365" s="172"/>
      <c r="C365" s="172"/>
      <c r="D365" s="172"/>
      <c r="E365" s="172"/>
      <c r="F365" s="172"/>
    </row>
    <row r="366" spans="1:6">
      <c r="A366" s="172"/>
      <c r="B366" s="172"/>
      <c r="C366" s="172"/>
      <c r="D366" s="172"/>
      <c r="E366" s="172"/>
      <c r="F366" s="172"/>
    </row>
    <row r="367" spans="1:6">
      <c r="A367" s="172"/>
      <c r="B367" s="172"/>
      <c r="C367" s="172"/>
      <c r="D367" s="172"/>
      <c r="E367" s="172"/>
      <c r="F367" s="172"/>
    </row>
    <row r="368" spans="1:6">
      <c r="A368" s="172"/>
      <c r="B368" s="172"/>
      <c r="C368" s="172"/>
      <c r="D368" s="172"/>
      <c r="E368" s="172"/>
      <c r="F368" s="172"/>
    </row>
    <row r="369" spans="1:6">
      <c r="A369" s="172"/>
      <c r="B369" s="172"/>
      <c r="C369" s="172"/>
      <c r="D369" s="172"/>
      <c r="E369" s="172"/>
      <c r="F369" s="172"/>
    </row>
    <row r="370" spans="1:6">
      <c r="A370" s="172"/>
      <c r="B370" s="172"/>
      <c r="C370" s="172"/>
      <c r="D370" s="172"/>
      <c r="E370" s="172"/>
      <c r="F370" s="172"/>
    </row>
    <row r="371" spans="1:6">
      <c r="A371" s="172"/>
      <c r="B371" s="172"/>
      <c r="C371" s="172"/>
      <c r="D371" s="172"/>
      <c r="E371" s="172"/>
      <c r="F371" s="172"/>
    </row>
    <row r="372" spans="1:6">
      <c r="A372" s="172"/>
      <c r="B372" s="172"/>
      <c r="C372" s="172"/>
      <c r="D372" s="172"/>
      <c r="E372" s="172"/>
      <c r="F372" s="172"/>
    </row>
    <row r="373" spans="1:6">
      <c r="A373" s="172"/>
      <c r="B373" s="172"/>
      <c r="C373" s="172"/>
      <c r="D373" s="172"/>
      <c r="E373" s="172"/>
      <c r="F373" s="172"/>
    </row>
    <row r="374" spans="1:6">
      <c r="A374" s="172"/>
      <c r="B374" s="172"/>
      <c r="C374" s="172"/>
      <c r="D374" s="172"/>
      <c r="E374" s="172"/>
      <c r="F374" s="172"/>
    </row>
    <row r="375" spans="1:6">
      <c r="A375" s="172"/>
      <c r="B375" s="172"/>
      <c r="C375" s="172"/>
      <c r="D375" s="172"/>
      <c r="E375" s="172"/>
      <c r="F375" s="172"/>
    </row>
    <row r="376" spans="1:6">
      <c r="A376" s="172"/>
      <c r="B376" s="172"/>
      <c r="C376" s="172"/>
      <c r="D376" s="172"/>
      <c r="E376" s="172"/>
      <c r="F376" s="172"/>
    </row>
    <row r="377" spans="1:6">
      <c r="A377" s="172"/>
      <c r="B377" s="172"/>
      <c r="C377" s="172"/>
      <c r="D377" s="172"/>
      <c r="E377" s="172"/>
      <c r="F377" s="172"/>
    </row>
    <row r="378" spans="1:6">
      <c r="A378" s="172"/>
      <c r="B378" s="172"/>
      <c r="C378" s="172"/>
      <c r="D378" s="172"/>
      <c r="E378" s="172"/>
      <c r="F378" s="172"/>
    </row>
    <row r="379" spans="1:6">
      <c r="A379" s="172"/>
      <c r="B379" s="172"/>
      <c r="C379" s="172"/>
      <c r="D379" s="172"/>
      <c r="E379" s="172"/>
      <c r="F379" s="172"/>
    </row>
    <row r="380" spans="1:6">
      <c r="A380" s="172"/>
      <c r="B380" s="172"/>
      <c r="C380" s="172"/>
      <c r="D380" s="172"/>
      <c r="E380" s="172"/>
      <c r="F380" s="172"/>
    </row>
    <row r="381" spans="1:6">
      <c r="A381" s="172"/>
      <c r="B381" s="172"/>
      <c r="C381" s="172"/>
      <c r="D381" s="172"/>
      <c r="E381" s="172"/>
      <c r="F381" s="172"/>
    </row>
    <row r="382" spans="1:6">
      <c r="A382" s="172"/>
      <c r="B382" s="172"/>
      <c r="C382" s="172"/>
      <c r="D382" s="172"/>
      <c r="E382" s="172"/>
      <c r="F382" s="172"/>
    </row>
    <row r="383" spans="1:6">
      <c r="A383" s="172"/>
      <c r="B383" s="172"/>
      <c r="C383" s="172"/>
      <c r="D383" s="172"/>
      <c r="E383" s="172"/>
      <c r="F383" s="172"/>
    </row>
    <row r="384" spans="1:6">
      <c r="A384" s="172"/>
      <c r="B384" s="172"/>
      <c r="C384" s="172"/>
      <c r="D384" s="172"/>
      <c r="E384" s="172"/>
      <c r="F384" s="172"/>
    </row>
    <row r="385" spans="1:6">
      <c r="A385" s="172"/>
      <c r="B385" s="172"/>
      <c r="C385" s="172"/>
      <c r="D385" s="172"/>
      <c r="E385" s="172"/>
      <c r="F385" s="172"/>
    </row>
    <row r="386" spans="1:6">
      <c r="A386" s="172"/>
      <c r="B386" s="172"/>
      <c r="C386" s="172"/>
      <c r="D386" s="172"/>
      <c r="E386" s="172"/>
      <c r="F386" s="172"/>
    </row>
    <row r="387" spans="1:6">
      <c r="A387" s="172"/>
      <c r="B387" s="172"/>
      <c r="C387" s="172"/>
      <c r="D387" s="172"/>
      <c r="E387" s="172"/>
      <c r="F387" s="172"/>
    </row>
    <row r="388" spans="1:6">
      <c r="A388" s="172"/>
      <c r="B388" s="172"/>
      <c r="C388" s="172"/>
      <c r="D388" s="172"/>
      <c r="E388" s="172"/>
      <c r="F388" s="172"/>
    </row>
    <row r="389" spans="1:6">
      <c r="A389" s="172"/>
      <c r="B389" s="172"/>
      <c r="C389" s="172"/>
      <c r="D389" s="172"/>
      <c r="E389" s="172"/>
      <c r="F389" s="172"/>
    </row>
    <row r="390" spans="1:6">
      <c r="A390" s="172"/>
      <c r="B390" s="172"/>
      <c r="C390" s="172"/>
      <c r="D390" s="172"/>
      <c r="E390" s="172"/>
      <c r="F390" s="172"/>
    </row>
    <row r="391" spans="1:6">
      <c r="A391" s="172"/>
      <c r="B391" s="172"/>
      <c r="C391" s="172"/>
      <c r="D391" s="172"/>
      <c r="E391" s="172"/>
      <c r="F391" s="172"/>
    </row>
    <row r="392" spans="1:6">
      <c r="A392" s="172"/>
      <c r="B392" s="172"/>
      <c r="C392" s="172"/>
      <c r="D392" s="172"/>
      <c r="E392" s="172"/>
      <c r="F392" s="172"/>
    </row>
    <row r="393" spans="1:6">
      <c r="A393" s="172"/>
      <c r="B393" s="172"/>
      <c r="C393" s="172"/>
      <c r="D393" s="172"/>
      <c r="E393" s="172"/>
      <c r="F393" s="172"/>
    </row>
    <row r="394" spans="1:6">
      <c r="A394" s="172"/>
      <c r="B394" s="172"/>
      <c r="C394" s="172"/>
      <c r="D394" s="172"/>
      <c r="E394" s="172"/>
      <c r="F394" s="172"/>
    </row>
    <row r="395" spans="1:6">
      <c r="A395" s="172"/>
      <c r="B395" s="172"/>
      <c r="C395" s="172"/>
      <c r="D395" s="172"/>
      <c r="E395" s="172"/>
      <c r="F395" s="172"/>
    </row>
    <row r="396" spans="1:6">
      <c r="A396" s="172"/>
      <c r="B396" s="172"/>
      <c r="C396" s="172"/>
      <c r="D396" s="172"/>
      <c r="E396" s="172"/>
      <c r="F396" s="172"/>
    </row>
    <row r="397" spans="1:6">
      <c r="A397" s="172"/>
      <c r="B397" s="172"/>
      <c r="C397" s="172"/>
      <c r="D397" s="172"/>
      <c r="E397" s="172"/>
      <c r="F397" s="172"/>
    </row>
    <row r="398" spans="1:6">
      <c r="A398" s="172"/>
      <c r="B398" s="172"/>
      <c r="C398" s="172"/>
      <c r="D398" s="172"/>
      <c r="E398" s="172"/>
      <c r="F398" s="172"/>
    </row>
    <row r="399" spans="1:6">
      <c r="A399" s="172"/>
      <c r="B399" s="172"/>
      <c r="C399" s="172"/>
      <c r="D399" s="172"/>
      <c r="E399" s="172"/>
      <c r="F399" s="172"/>
    </row>
    <row r="400" spans="1:6">
      <c r="A400" s="172"/>
      <c r="B400" s="172"/>
      <c r="C400" s="172"/>
      <c r="D400" s="172"/>
      <c r="E400" s="172"/>
      <c r="F400" s="172"/>
    </row>
    <row r="401" spans="1:6">
      <c r="A401" s="172"/>
      <c r="B401" s="172"/>
      <c r="C401" s="172"/>
      <c r="D401" s="172"/>
      <c r="E401" s="172"/>
      <c r="F401" s="172"/>
    </row>
    <row r="402" spans="1:6">
      <c r="A402" s="172"/>
      <c r="B402" s="172"/>
      <c r="C402" s="172"/>
      <c r="D402" s="172"/>
      <c r="E402" s="172"/>
      <c r="F402" s="172"/>
    </row>
    <row r="403" spans="1:6">
      <c r="A403" s="172"/>
      <c r="B403" s="172"/>
      <c r="C403" s="172"/>
      <c r="D403" s="172"/>
      <c r="E403" s="172"/>
      <c r="F403" s="172"/>
    </row>
    <row r="404" spans="1:6">
      <c r="A404" s="172"/>
      <c r="B404" s="172"/>
      <c r="C404" s="172"/>
      <c r="D404" s="172"/>
      <c r="E404" s="172"/>
      <c r="F404" s="172"/>
    </row>
    <row r="405" spans="1:6">
      <c r="A405" s="172"/>
      <c r="B405" s="172"/>
      <c r="C405" s="172"/>
      <c r="D405" s="172"/>
      <c r="E405" s="172"/>
      <c r="F405" s="172"/>
    </row>
    <row r="406" spans="1:6">
      <c r="A406" s="172"/>
      <c r="B406" s="172"/>
      <c r="C406" s="172"/>
      <c r="D406" s="172"/>
      <c r="E406" s="172"/>
      <c r="F406" s="172"/>
    </row>
    <row r="407" spans="1:6">
      <c r="A407" s="172"/>
      <c r="B407" s="172"/>
      <c r="C407" s="172"/>
      <c r="D407" s="172"/>
      <c r="E407" s="172"/>
      <c r="F407" s="172"/>
    </row>
    <row r="408" spans="1:6">
      <c r="A408" s="172"/>
      <c r="B408" s="172"/>
      <c r="C408" s="172"/>
      <c r="D408" s="172"/>
      <c r="E408" s="172"/>
      <c r="F408" s="172"/>
    </row>
    <row r="409" spans="1:6">
      <c r="A409" s="172"/>
      <c r="B409" s="172"/>
      <c r="C409" s="172"/>
      <c r="D409" s="172"/>
      <c r="E409" s="172"/>
      <c r="F409" s="172"/>
    </row>
    <row r="410" spans="1:6">
      <c r="A410" s="172"/>
      <c r="B410" s="172"/>
      <c r="C410" s="172"/>
      <c r="D410" s="172"/>
      <c r="E410" s="172"/>
      <c r="F410" s="172"/>
    </row>
    <row r="411" spans="1:6">
      <c r="A411" s="172"/>
      <c r="B411" s="172"/>
      <c r="C411" s="172"/>
      <c r="D411" s="172"/>
      <c r="E411" s="172"/>
      <c r="F411" s="172"/>
    </row>
    <row r="412" spans="1:6">
      <c r="A412" s="172"/>
      <c r="B412" s="172"/>
      <c r="C412" s="172"/>
      <c r="D412" s="172"/>
      <c r="E412" s="172"/>
      <c r="F412" s="172"/>
    </row>
    <row r="413" spans="1:6">
      <c r="A413" s="172"/>
      <c r="B413" s="172"/>
      <c r="C413" s="172"/>
      <c r="D413" s="172"/>
      <c r="E413" s="172"/>
      <c r="F413" s="172"/>
    </row>
    <row r="414" spans="1:6">
      <c r="A414" s="172"/>
      <c r="B414" s="172"/>
      <c r="C414" s="172"/>
      <c r="D414" s="172"/>
      <c r="E414" s="172"/>
      <c r="F414" s="172"/>
    </row>
    <row r="415" spans="1:6">
      <c r="A415" s="172"/>
      <c r="B415" s="172"/>
      <c r="C415" s="172"/>
      <c r="D415" s="172"/>
      <c r="E415" s="172"/>
      <c r="F415" s="172"/>
    </row>
    <row r="416" spans="1:6">
      <c r="A416" s="172"/>
      <c r="B416" s="172"/>
      <c r="C416" s="172"/>
      <c r="D416" s="172"/>
      <c r="E416" s="172"/>
      <c r="F416" s="172"/>
    </row>
    <row r="417" spans="1:6">
      <c r="A417" s="172"/>
      <c r="B417" s="172"/>
      <c r="C417" s="172"/>
      <c r="D417" s="172"/>
      <c r="E417" s="172"/>
      <c r="F417" s="172"/>
    </row>
    <row r="418" spans="1:6">
      <c r="A418" s="172"/>
      <c r="B418" s="172"/>
      <c r="C418" s="172"/>
      <c r="D418" s="172"/>
      <c r="E418" s="172"/>
      <c r="F418" s="172"/>
    </row>
    <row r="419" spans="1:6">
      <c r="A419" s="172"/>
      <c r="B419" s="172"/>
      <c r="C419" s="172"/>
      <c r="D419" s="172"/>
      <c r="E419" s="172"/>
      <c r="F419" s="172"/>
    </row>
    <row r="420" spans="1:6">
      <c r="A420" s="172"/>
      <c r="B420" s="172"/>
      <c r="C420" s="172"/>
      <c r="D420" s="172"/>
      <c r="E420" s="172"/>
      <c r="F420" s="172"/>
    </row>
    <row r="421" spans="1:6">
      <c r="A421" s="172"/>
      <c r="B421" s="172"/>
      <c r="C421" s="172"/>
      <c r="D421" s="172"/>
      <c r="E421" s="172"/>
      <c r="F421" s="172"/>
    </row>
    <row r="422" spans="1:6">
      <c r="A422" s="172"/>
      <c r="B422" s="172"/>
      <c r="C422" s="172"/>
      <c r="D422" s="172"/>
      <c r="E422" s="172"/>
      <c r="F422" s="172"/>
    </row>
    <row r="423" spans="1:6">
      <c r="A423" s="172"/>
      <c r="B423" s="172"/>
      <c r="C423" s="172"/>
      <c r="D423" s="172"/>
      <c r="E423" s="172"/>
      <c r="F423" s="172"/>
    </row>
    <row r="424" spans="1:6">
      <c r="A424" s="172"/>
      <c r="B424" s="172"/>
      <c r="C424" s="172"/>
      <c r="D424" s="172"/>
      <c r="E424" s="172"/>
      <c r="F424" s="172"/>
    </row>
    <row r="425" spans="1:6">
      <c r="A425" s="172"/>
      <c r="B425" s="172"/>
      <c r="C425" s="172"/>
      <c r="D425" s="172"/>
      <c r="E425" s="172"/>
      <c r="F425" s="172"/>
    </row>
    <row r="426" spans="1:6">
      <c r="A426" s="172"/>
      <c r="B426" s="172"/>
      <c r="C426" s="172"/>
      <c r="D426" s="172"/>
      <c r="E426" s="172"/>
      <c r="F426" s="172"/>
    </row>
    <row r="427" spans="1:6">
      <c r="A427" s="172"/>
      <c r="B427" s="172"/>
      <c r="C427" s="172"/>
      <c r="D427" s="172"/>
      <c r="E427" s="172"/>
      <c r="F427" s="172"/>
    </row>
    <row r="428" spans="1:6">
      <c r="A428" s="172"/>
      <c r="B428" s="172"/>
      <c r="C428" s="172"/>
      <c r="D428" s="172"/>
      <c r="E428" s="172"/>
      <c r="F428" s="172"/>
    </row>
    <row r="429" spans="1:6">
      <c r="A429" s="172"/>
      <c r="B429" s="172"/>
      <c r="C429" s="172"/>
      <c r="D429" s="172"/>
      <c r="E429" s="172"/>
      <c r="F429" s="172"/>
    </row>
    <row r="430" spans="1:6">
      <c r="A430" s="172"/>
      <c r="B430" s="172"/>
      <c r="C430" s="172"/>
      <c r="D430" s="172"/>
      <c r="E430" s="172"/>
      <c r="F430" s="172"/>
    </row>
    <row r="431" spans="1:6">
      <c r="A431" s="172"/>
      <c r="B431" s="172"/>
      <c r="C431" s="172"/>
      <c r="D431" s="172"/>
      <c r="E431" s="172"/>
      <c r="F431" s="172"/>
    </row>
    <row r="432" spans="1:6">
      <c r="A432" s="172"/>
      <c r="B432" s="172"/>
      <c r="C432" s="172"/>
      <c r="D432" s="172"/>
      <c r="E432" s="172"/>
      <c r="F432" s="172"/>
    </row>
    <row r="433" spans="1:6">
      <c r="A433" s="172"/>
      <c r="B433" s="172"/>
      <c r="C433" s="172"/>
      <c r="D433" s="172"/>
      <c r="E433" s="172"/>
      <c r="F433" s="172"/>
    </row>
    <row r="434" spans="1:6">
      <c r="A434" s="172"/>
      <c r="B434" s="172"/>
      <c r="C434" s="172"/>
      <c r="D434" s="172"/>
      <c r="E434" s="172"/>
      <c r="F434" s="172"/>
    </row>
    <row r="435" spans="1:6">
      <c r="A435" s="172"/>
      <c r="B435" s="172"/>
      <c r="C435" s="172"/>
      <c r="D435" s="172"/>
      <c r="E435" s="172"/>
      <c r="F435" s="172"/>
    </row>
    <row r="436" spans="1:6">
      <c r="A436" s="172"/>
      <c r="B436" s="172"/>
      <c r="C436" s="172"/>
      <c r="D436" s="172"/>
      <c r="E436" s="172"/>
      <c r="F436" s="172"/>
    </row>
    <row r="437" spans="1:6">
      <c r="A437" s="172"/>
      <c r="B437" s="172"/>
      <c r="C437" s="172"/>
      <c r="D437" s="172"/>
      <c r="E437" s="172"/>
      <c r="F437" s="172"/>
    </row>
    <row r="438" spans="1:6">
      <c r="A438" s="172"/>
      <c r="B438" s="172"/>
      <c r="C438" s="172"/>
      <c r="D438" s="172"/>
      <c r="E438" s="172"/>
      <c r="F438" s="172"/>
    </row>
    <row r="439" spans="1:6">
      <c r="A439" s="172"/>
      <c r="B439" s="172"/>
      <c r="C439" s="172"/>
      <c r="D439" s="172"/>
      <c r="E439" s="172"/>
      <c r="F439" s="172"/>
    </row>
    <row r="440" spans="1:6">
      <c r="A440" s="172"/>
      <c r="B440" s="172"/>
      <c r="C440" s="172"/>
      <c r="D440" s="172"/>
      <c r="E440" s="172"/>
      <c r="F440" s="172"/>
    </row>
    <row r="441" spans="1:6">
      <c r="A441" s="172"/>
      <c r="B441" s="172"/>
      <c r="C441" s="172"/>
      <c r="D441" s="172"/>
      <c r="E441" s="172"/>
      <c r="F441" s="172"/>
    </row>
    <row r="442" spans="1:6">
      <c r="A442" s="172"/>
      <c r="B442" s="172"/>
      <c r="C442" s="172"/>
      <c r="D442" s="172"/>
      <c r="E442" s="172"/>
      <c r="F442" s="172"/>
    </row>
    <row r="443" spans="1:6">
      <c r="A443" s="172"/>
      <c r="B443" s="172"/>
      <c r="C443" s="172"/>
      <c r="D443" s="172"/>
      <c r="E443" s="172"/>
      <c r="F443" s="172"/>
    </row>
    <row r="444" spans="1:6">
      <c r="A444" s="172"/>
      <c r="B444" s="172"/>
      <c r="C444" s="172"/>
      <c r="D444" s="172"/>
      <c r="E444" s="172"/>
      <c r="F444" s="172"/>
    </row>
    <row r="445" spans="1:6">
      <c r="A445" s="172"/>
      <c r="B445" s="172"/>
      <c r="C445" s="172"/>
      <c r="D445" s="172"/>
      <c r="E445" s="172"/>
      <c r="F445" s="172"/>
    </row>
    <row r="446" spans="1:6">
      <c r="A446" s="172"/>
      <c r="B446" s="172"/>
      <c r="C446" s="172"/>
      <c r="D446" s="172"/>
      <c r="E446" s="172"/>
      <c r="F446" s="172"/>
    </row>
    <row r="447" spans="1:6">
      <c r="A447" s="172"/>
      <c r="B447" s="172"/>
      <c r="C447" s="172"/>
      <c r="D447" s="172"/>
      <c r="E447" s="172"/>
      <c r="F447" s="172"/>
    </row>
    <row r="448" spans="1:6">
      <c r="A448" s="172"/>
      <c r="B448" s="172"/>
      <c r="C448" s="172"/>
      <c r="D448" s="172"/>
      <c r="E448" s="172"/>
      <c r="F448" s="172"/>
    </row>
    <row r="449" spans="1:6">
      <c r="A449" s="172"/>
      <c r="B449" s="172"/>
      <c r="C449" s="172"/>
      <c r="D449" s="172"/>
      <c r="E449" s="172"/>
      <c r="F449" s="172"/>
    </row>
    <row r="450" spans="1:6">
      <c r="A450" s="172"/>
      <c r="B450" s="172"/>
      <c r="C450" s="172"/>
      <c r="D450" s="172"/>
      <c r="E450" s="172"/>
      <c r="F450" s="172"/>
    </row>
    <row r="451" spans="1:6">
      <c r="A451" s="172"/>
      <c r="B451" s="172"/>
      <c r="C451" s="172"/>
      <c r="D451" s="172"/>
      <c r="E451" s="172"/>
      <c r="F451" s="172"/>
    </row>
    <row r="452" spans="1:6">
      <c r="A452" s="172"/>
      <c r="B452" s="172"/>
      <c r="C452" s="172"/>
      <c r="D452" s="172"/>
      <c r="E452" s="172"/>
      <c r="F452" s="172"/>
    </row>
    <row r="453" spans="1:6">
      <c r="A453" s="172"/>
      <c r="B453" s="172"/>
      <c r="C453" s="172"/>
      <c r="D453" s="172"/>
      <c r="E453" s="172"/>
      <c r="F453" s="172"/>
    </row>
    <row r="454" spans="1:6">
      <c r="A454" s="172"/>
      <c r="B454" s="172"/>
      <c r="C454" s="172"/>
      <c r="D454" s="172"/>
      <c r="E454" s="172"/>
      <c r="F454" s="172"/>
    </row>
    <row r="455" spans="1:6">
      <c r="A455" s="172"/>
      <c r="B455" s="172"/>
      <c r="C455" s="172"/>
      <c r="D455" s="172"/>
      <c r="E455" s="172"/>
      <c r="F455" s="172"/>
    </row>
    <row r="456" spans="1:6">
      <c r="A456" s="172"/>
      <c r="B456" s="172"/>
      <c r="C456" s="172"/>
      <c r="D456" s="172"/>
      <c r="E456" s="172"/>
      <c r="F456" s="172"/>
    </row>
    <row r="457" spans="1:6">
      <c r="A457" s="172"/>
      <c r="B457" s="172"/>
      <c r="C457" s="172"/>
      <c r="D457" s="172"/>
      <c r="E457" s="172"/>
      <c r="F457" s="172"/>
    </row>
    <row r="458" spans="1:6">
      <c r="A458" s="172"/>
      <c r="B458" s="172"/>
      <c r="C458" s="172"/>
      <c r="D458" s="172"/>
      <c r="E458" s="172"/>
      <c r="F458" s="172"/>
    </row>
    <row r="459" spans="1:6">
      <c r="A459" s="172"/>
      <c r="B459" s="172"/>
      <c r="C459" s="172"/>
      <c r="D459" s="172"/>
      <c r="E459" s="172"/>
      <c r="F459" s="172"/>
    </row>
    <row r="460" spans="1:6">
      <c r="A460" s="172"/>
      <c r="B460" s="172"/>
      <c r="C460" s="172"/>
      <c r="D460" s="172"/>
      <c r="E460" s="172"/>
      <c r="F460" s="172"/>
    </row>
    <row r="461" spans="1:6">
      <c r="A461" s="172"/>
      <c r="B461" s="172"/>
      <c r="C461" s="172"/>
      <c r="D461" s="172"/>
      <c r="E461" s="172"/>
      <c r="F461" s="172"/>
    </row>
    <row r="462" spans="1:6">
      <c r="A462" s="172"/>
      <c r="B462" s="172"/>
      <c r="C462" s="172"/>
      <c r="D462" s="172"/>
      <c r="E462" s="172"/>
      <c r="F462" s="172"/>
    </row>
    <row r="463" spans="1:6">
      <c r="A463" s="172"/>
      <c r="B463" s="172"/>
      <c r="C463" s="172"/>
      <c r="D463" s="172"/>
      <c r="E463" s="172"/>
      <c r="F463" s="172"/>
    </row>
    <row r="464" spans="1:6">
      <c r="A464" s="172"/>
      <c r="B464" s="172"/>
      <c r="C464" s="172"/>
      <c r="D464" s="172"/>
      <c r="E464" s="172"/>
      <c r="F464" s="172"/>
    </row>
    <row r="465" spans="1:6">
      <c r="A465" s="172"/>
      <c r="B465" s="172"/>
      <c r="C465" s="172"/>
      <c r="D465" s="172"/>
      <c r="E465" s="172"/>
      <c r="F465" s="172"/>
    </row>
    <row r="466" spans="1:6">
      <c r="A466" s="172"/>
      <c r="B466" s="172"/>
      <c r="C466" s="172"/>
      <c r="D466" s="172"/>
      <c r="E466" s="172"/>
      <c r="F466" s="172"/>
    </row>
    <row r="467" spans="1:6">
      <c r="A467" s="172"/>
      <c r="B467" s="172"/>
      <c r="C467" s="172"/>
      <c r="D467" s="172"/>
      <c r="E467" s="172"/>
      <c r="F467" s="172"/>
    </row>
    <row r="468" spans="1:6">
      <c r="A468" s="172"/>
      <c r="B468" s="172"/>
      <c r="C468" s="172"/>
      <c r="D468" s="172"/>
      <c r="E468" s="172"/>
      <c r="F468" s="172"/>
    </row>
    <row r="469" spans="1:6">
      <c r="A469" s="172"/>
      <c r="B469" s="172"/>
      <c r="C469" s="172"/>
      <c r="D469" s="172"/>
      <c r="E469" s="172"/>
      <c r="F469" s="172"/>
    </row>
    <row r="470" spans="1:6">
      <c r="A470" s="172"/>
      <c r="B470" s="172"/>
      <c r="C470" s="172"/>
      <c r="D470" s="172"/>
      <c r="E470" s="172"/>
      <c r="F470" s="172"/>
    </row>
    <row r="471" spans="1:6">
      <c r="A471" s="172"/>
      <c r="B471" s="172"/>
      <c r="C471" s="172"/>
      <c r="D471" s="172"/>
      <c r="E471" s="172"/>
      <c r="F471" s="172"/>
    </row>
    <row r="472" spans="1:6">
      <c r="A472" s="172"/>
      <c r="B472" s="172"/>
      <c r="C472" s="172"/>
      <c r="D472" s="172"/>
      <c r="E472" s="172"/>
      <c r="F472" s="172"/>
    </row>
    <row r="473" spans="1:6">
      <c r="A473" s="172"/>
      <c r="B473" s="172"/>
      <c r="C473" s="172"/>
      <c r="D473" s="172"/>
      <c r="E473" s="172"/>
      <c r="F473" s="172"/>
    </row>
    <row r="474" spans="1:6">
      <c r="A474" s="172"/>
      <c r="B474" s="172"/>
      <c r="C474" s="172"/>
      <c r="D474" s="172"/>
      <c r="E474" s="172"/>
      <c r="F474" s="172"/>
    </row>
    <row r="475" spans="1:6">
      <c r="A475" s="172"/>
      <c r="B475" s="172"/>
      <c r="C475" s="172"/>
      <c r="D475" s="172"/>
      <c r="E475" s="172"/>
      <c r="F475" s="172"/>
    </row>
    <row r="476" spans="1:6">
      <c r="A476" s="172"/>
      <c r="B476" s="172"/>
      <c r="C476" s="172"/>
      <c r="D476" s="172"/>
      <c r="E476" s="172"/>
      <c r="F476" s="172"/>
    </row>
    <row r="477" spans="1:6">
      <c r="A477" s="172"/>
      <c r="B477" s="172"/>
      <c r="C477" s="172"/>
      <c r="D477" s="172"/>
      <c r="E477" s="172"/>
      <c r="F477" s="172"/>
    </row>
    <row r="478" spans="1:6">
      <c r="A478" s="172"/>
      <c r="B478" s="172"/>
      <c r="C478" s="172"/>
      <c r="D478" s="172"/>
      <c r="E478" s="172"/>
      <c r="F478" s="172"/>
    </row>
    <row r="479" spans="1:6">
      <c r="A479" s="172"/>
      <c r="B479" s="172"/>
      <c r="C479" s="172"/>
      <c r="D479" s="172"/>
      <c r="E479" s="172"/>
      <c r="F479" s="172"/>
    </row>
    <row r="480" spans="1:6">
      <c r="A480" s="172"/>
      <c r="B480" s="172"/>
      <c r="C480" s="172"/>
      <c r="D480" s="172"/>
      <c r="E480" s="172"/>
      <c r="F480" s="172"/>
    </row>
    <row r="481" spans="1:6">
      <c r="A481" s="172"/>
      <c r="B481" s="172"/>
      <c r="C481" s="172"/>
      <c r="D481" s="172"/>
      <c r="E481" s="172"/>
      <c r="F481" s="172"/>
    </row>
    <row r="482" spans="1:6">
      <c r="A482" s="172"/>
      <c r="B482" s="172"/>
      <c r="C482" s="172"/>
      <c r="D482" s="172"/>
      <c r="E482" s="172"/>
      <c r="F482" s="172"/>
    </row>
    <row r="483" spans="1:6">
      <c r="A483" s="172"/>
      <c r="B483" s="172"/>
      <c r="C483" s="172"/>
      <c r="D483" s="172"/>
      <c r="E483" s="172"/>
      <c r="F483" s="172"/>
    </row>
    <row r="484" spans="1:6">
      <c r="A484" s="172"/>
      <c r="B484" s="172"/>
      <c r="C484" s="172"/>
      <c r="D484" s="172"/>
      <c r="E484" s="172"/>
      <c r="F484" s="172"/>
    </row>
    <row r="485" spans="1:6">
      <c r="A485" s="172"/>
      <c r="B485" s="172"/>
      <c r="C485" s="172"/>
      <c r="D485" s="172"/>
      <c r="E485" s="172"/>
      <c r="F485" s="172"/>
    </row>
    <row r="486" spans="1:6">
      <c r="A486" s="172"/>
      <c r="B486" s="172"/>
      <c r="C486" s="172"/>
      <c r="D486" s="172"/>
      <c r="E486" s="172"/>
      <c r="F486" s="172"/>
    </row>
    <row r="487" spans="1:6">
      <c r="A487" s="172"/>
      <c r="B487" s="172"/>
      <c r="C487" s="172"/>
      <c r="D487" s="172"/>
      <c r="E487" s="172"/>
      <c r="F487" s="172"/>
    </row>
    <row r="488" spans="1:6">
      <c r="A488" s="172"/>
      <c r="B488" s="172"/>
      <c r="C488" s="172"/>
      <c r="D488" s="172"/>
      <c r="E488" s="172"/>
      <c r="F488" s="172"/>
    </row>
    <row r="489" spans="1:6">
      <c r="A489" s="172"/>
      <c r="B489" s="172"/>
      <c r="C489" s="172"/>
      <c r="D489" s="172"/>
      <c r="E489" s="172"/>
      <c r="F489" s="172"/>
    </row>
    <row r="490" spans="1:6">
      <c r="A490" s="172"/>
      <c r="B490" s="172"/>
      <c r="C490" s="172"/>
      <c r="D490" s="172"/>
      <c r="E490" s="172"/>
      <c r="F490" s="172"/>
    </row>
    <row r="491" spans="1:6">
      <c r="A491" s="172"/>
      <c r="B491" s="172"/>
      <c r="C491" s="172"/>
      <c r="D491" s="172"/>
      <c r="E491" s="172"/>
      <c r="F491" s="172"/>
    </row>
    <row r="492" spans="1:6">
      <c r="A492" s="172"/>
      <c r="B492" s="172"/>
      <c r="C492" s="172"/>
      <c r="D492" s="172"/>
      <c r="E492" s="172"/>
      <c r="F492" s="172"/>
    </row>
    <row r="493" spans="1:6">
      <c r="A493" s="172"/>
      <c r="B493" s="172"/>
      <c r="C493" s="172"/>
      <c r="D493" s="172"/>
      <c r="E493" s="172"/>
      <c r="F493" s="172"/>
    </row>
    <row r="494" spans="1:6">
      <c r="A494" s="172"/>
      <c r="B494" s="172"/>
      <c r="C494" s="172"/>
      <c r="D494" s="172"/>
      <c r="E494" s="172"/>
      <c r="F494" s="172"/>
    </row>
    <row r="495" spans="1:6">
      <c r="A495" s="172"/>
      <c r="B495" s="172"/>
      <c r="C495" s="172"/>
      <c r="D495" s="172"/>
      <c r="E495" s="172"/>
      <c r="F495" s="172"/>
    </row>
    <row r="496" spans="1:6">
      <c r="A496" s="172"/>
      <c r="B496" s="172"/>
      <c r="C496" s="172"/>
      <c r="D496" s="172"/>
      <c r="E496" s="172"/>
      <c r="F496" s="172"/>
    </row>
    <row r="497" spans="1:6">
      <c r="A497" s="172"/>
      <c r="B497" s="172"/>
      <c r="C497" s="172"/>
      <c r="D497" s="172"/>
      <c r="E497" s="172"/>
      <c r="F497" s="172"/>
    </row>
    <row r="498" spans="1:6">
      <c r="A498" s="172"/>
      <c r="B498" s="172"/>
      <c r="C498" s="172"/>
      <c r="D498" s="172"/>
      <c r="E498" s="172"/>
      <c r="F498" s="172"/>
    </row>
    <row r="499" spans="1:6">
      <c r="A499" s="172"/>
      <c r="B499" s="172"/>
      <c r="C499" s="172"/>
      <c r="D499" s="172"/>
      <c r="E499" s="172"/>
      <c r="F499" s="172"/>
    </row>
    <row r="500" spans="1:6">
      <c r="A500" s="172"/>
      <c r="B500" s="172"/>
      <c r="C500" s="172"/>
      <c r="D500" s="172"/>
      <c r="E500" s="172"/>
      <c r="F500" s="172"/>
    </row>
    <row r="501" spans="1:6">
      <c r="A501" s="172"/>
      <c r="B501" s="172"/>
      <c r="C501" s="172"/>
      <c r="D501" s="172"/>
      <c r="E501" s="172"/>
      <c r="F501" s="172"/>
    </row>
    <row r="502" spans="1:6">
      <c r="A502" s="172"/>
      <c r="B502" s="172"/>
      <c r="C502" s="172"/>
      <c r="D502" s="172"/>
      <c r="E502" s="172"/>
      <c r="F502" s="172"/>
    </row>
    <row r="503" spans="1:6">
      <c r="A503" s="172"/>
      <c r="B503" s="172"/>
      <c r="C503" s="172"/>
      <c r="D503" s="172"/>
      <c r="E503" s="172"/>
      <c r="F503" s="172"/>
    </row>
    <row r="504" spans="1:6">
      <c r="A504" s="172"/>
      <c r="B504" s="172"/>
      <c r="C504" s="172"/>
      <c r="D504" s="172"/>
      <c r="E504" s="172"/>
      <c r="F504" s="172"/>
    </row>
    <row r="505" spans="1:6">
      <c r="A505" s="172"/>
      <c r="B505" s="172"/>
      <c r="C505" s="172"/>
      <c r="D505" s="172"/>
      <c r="E505" s="172"/>
      <c r="F505" s="172"/>
    </row>
    <row r="506" spans="1:6">
      <c r="A506" s="172"/>
      <c r="B506" s="172"/>
      <c r="C506" s="172"/>
      <c r="D506" s="172"/>
      <c r="E506" s="172"/>
      <c r="F506" s="172"/>
    </row>
    <row r="507" spans="1:6">
      <c r="A507" s="172"/>
      <c r="B507" s="172"/>
      <c r="C507" s="172"/>
      <c r="D507" s="172"/>
      <c r="E507" s="172"/>
      <c r="F507" s="172"/>
    </row>
    <row r="508" spans="1:6">
      <c r="A508" s="172"/>
      <c r="B508" s="172"/>
      <c r="C508" s="172"/>
      <c r="D508" s="172"/>
      <c r="E508" s="172"/>
      <c r="F508" s="172"/>
    </row>
    <row r="509" spans="1:6">
      <c r="A509" s="172"/>
      <c r="B509" s="172"/>
      <c r="C509" s="172"/>
      <c r="D509" s="172"/>
      <c r="E509" s="172"/>
      <c r="F509" s="172"/>
    </row>
    <row r="510" spans="1:6">
      <c r="A510" s="172"/>
      <c r="B510" s="172"/>
      <c r="C510" s="172"/>
      <c r="D510" s="172"/>
      <c r="E510" s="172"/>
      <c r="F510" s="172"/>
    </row>
    <row r="511" spans="1:6">
      <c r="A511" s="172"/>
      <c r="B511" s="172"/>
      <c r="C511" s="172"/>
      <c r="D511" s="172"/>
      <c r="E511" s="172"/>
      <c r="F511" s="172"/>
    </row>
    <row r="512" spans="1:6">
      <c r="A512" s="172"/>
      <c r="B512" s="172"/>
      <c r="C512" s="172"/>
      <c r="D512" s="172"/>
      <c r="E512" s="172"/>
      <c r="F512" s="172"/>
    </row>
    <row r="513" spans="1:6">
      <c r="A513" s="172"/>
      <c r="B513" s="172"/>
      <c r="C513" s="172"/>
      <c r="D513" s="172"/>
      <c r="E513" s="172"/>
      <c r="F513" s="172"/>
    </row>
    <row r="514" spans="1:6">
      <c r="A514" s="172"/>
      <c r="B514" s="172"/>
      <c r="C514" s="172"/>
      <c r="D514" s="172"/>
      <c r="E514" s="172"/>
      <c r="F514" s="172"/>
    </row>
    <row r="515" spans="1:6">
      <c r="A515" s="172"/>
      <c r="B515" s="172"/>
      <c r="C515" s="172"/>
      <c r="D515" s="172"/>
      <c r="E515" s="172"/>
      <c r="F515" s="172"/>
    </row>
    <row r="516" spans="1:6">
      <c r="A516" s="172"/>
      <c r="B516" s="172"/>
      <c r="C516" s="172"/>
      <c r="D516" s="172"/>
      <c r="E516" s="172"/>
      <c r="F516" s="172"/>
    </row>
    <row r="517" spans="1:6">
      <c r="A517" s="172"/>
      <c r="B517" s="172"/>
      <c r="C517" s="172"/>
      <c r="D517" s="172"/>
      <c r="E517" s="172"/>
      <c r="F517" s="172"/>
    </row>
    <row r="518" spans="1:6">
      <c r="A518" s="172"/>
      <c r="B518" s="172"/>
      <c r="C518" s="172"/>
      <c r="D518" s="172"/>
      <c r="E518" s="172"/>
      <c r="F518" s="172"/>
    </row>
    <row r="519" spans="1:6">
      <c r="A519" s="172"/>
      <c r="B519" s="172"/>
      <c r="C519" s="172"/>
      <c r="D519" s="172"/>
      <c r="E519" s="172"/>
      <c r="F519" s="172"/>
    </row>
    <row r="520" spans="1:6">
      <c r="A520" s="172"/>
      <c r="B520" s="172"/>
      <c r="C520" s="172"/>
      <c r="D520" s="172"/>
      <c r="E520" s="172"/>
      <c r="F520" s="172"/>
    </row>
    <row r="521" spans="1:6">
      <c r="A521" s="172"/>
      <c r="B521" s="172"/>
      <c r="C521" s="172"/>
      <c r="D521" s="172"/>
      <c r="E521" s="172"/>
      <c r="F521" s="172"/>
    </row>
    <row r="522" spans="1:6">
      <c r="A522" s="172"/>
      <c r="B522" s="172"/>
      <c r="C522" s="172"/>
      <c r="D522" s="172"/>
      <c r="E522" s="172"/>
      <c r="F522" s="172"/>
    </row>
    <row r="523" spans="1:6">
      <c r="A523" s="172"/>
      <c r="B523" s="172"/>
      <c r="C523" s="172"/>
      <c r="D523" s="172"/>
      <c r="E523" s="172"/>
      <c r="F523" s="172"/>
    </row>
    <row r="524" spans="1:6">
      <c r="A524" s="172"/>
      <c r="B524" s="172"/>
      <c r="C524" s="172"/>
      <c r="D524" s="172"/>
      <c r="E524" s="172"/>
      <c r="F524" s="172"/>
    </row>
    <row r="525" spans="1:6">
      <c r="A525" s="172"/>
      <c r="B525" s="172"/>
      <c r="C525" s="172"/>
      <c r="D525" s="172"/>
      <c r="E525" s="172"/>
      <c r="F525" s="172"/>
    </row>
    <row r="526" spans="1:6">
      <c r="A526" s="172"/>
      <c r="B526" s="172"/>
      <c r="C526" s="172"/>
      <c r="D526" s="172"/>
      <c r="E526" s="172"/>
      <c r="F526" s="172"/>
    </row>
    <row r="527" spans="1:6">
      <c r="A527" s="172"/>
      <c r="B527" s="172"/>
      <c r="C527" s="172"/>
      <c r="D527" s="172"/>
      <c r="E527" s="172"/>
      <c r="F527" s="172"/>
    </row>
    <row r="528" spans="1:6">
      <c r="A528" s="172"/>
      <c r="B528" s="172"/>
      <c r="C528" s="172"/>
      <c r="D528" s="172"/>
      <c r="E528" s="172"/>
      <c r="F528" s="172"/>
    </row>
    <row r="529" spans="1:6">
      <c r="A529" s="172"/>
      <c r="B529" s="172"/>
      <c r="C529" s="172"/>
      <c r="D529" s="172"/>
      <c r="E529" s="172"/>
      <c r="F529" s="172"/>
    </row>
    <row r="530" spans="1:6">
      <c r="A530" s="172"/>
      <c r="B530" s="172"/>
      <c r="C530" s="172"/>
      <c r="D530" s="172"/>
      <c r="E530" s="172"/>
      <c r="F530" s="172"/>
    </row>
    <row r="531" spans="1:6">
      <c r="A531" s="172"/>
      <c r="B531" s="172"/>
      <c r="C531" s="172"/>
      <c r="D531" s="172"/>
      <c r="E531" s="172"/>
      <c r="F531" s="172"/>
    </row>
    <row r="532" spans="1:6">
      <c r="A532" s="172"/>
      <c r="B532" s="172"/>
      <c r="C532" s="172"/>
      <c r="D532" s="172"/>
      <c r="E532" s="172"/>
      <c r="F532" s="172"/>
    </row>
    <row r="533" spans="1:6">
      <c r="A533" s="172"/>
      <c r="B533" s="172"/>
      <c r="C533" s="172"/>
      <c r="D533" s="172"/>
      <c r="E533" s="172"/>
      <c r="F533" s="172"/>
    </row>
    <row r="534" spans="1:6">
      <c r="A534" s="172"/>
      <c r="B534" s="172"/>
      <c r="C534" s="172"/>
      <c r="D534" s="172"/>
      <c r="E534" s="172"/>
      <c r="F534" s="172"/>
    </row>
    <row r="535" spans="1:6">
      <c r="A535" s="172"/>
      <c r="B535" s="172"/>
      <c r="C535" s="172"/>
      <c r="D535" s="172"/>
      <c r="E535" s="172"/>
      <c r="F535" s="172"/>
    </row>
    <row r="536" spans="1:6">
      <c r="A536" s="172"/>
      <c r="B536" s="172"/>
      <c r="C536" s="172"/>
      <c r="D536" s="172"/>
      <c r="E536" s="172"/>
      <c r="F536" s="172"/>
    </row>
    <row r="537" spans="1:6">
      <c r="A537" s="172"/>
      <c r="B537" s="172"/>
      <c r="C537" s="172"/>
      <c r="D537" s="172"/>
      <c r="E537" s="172"/>
      <c r="F537" s="172"/>
    </row>
    <row r="538" spans="1:6">
      <c r="A538" s="172"/>
      <c r="B538" s="172"/>
      <c r="C538" s="172"/>
      <c r="D538" s="172"/>
      <c r="E538" s="172"/>
      <c r="F538" s="172"/>
    </row>
    <row r="539" spans="1:6">
      <c r="A539" s="172"/>
      <c r="B539" s="172"/>
      <c r="C539" s="172"/>
      <c r="D539" s="172"/>
      <c r="E539" s="172"/>
      <c r="F539" s="172"/>
    </row>
    <row r="540" spans="1:6">
      <c r="A540" s="172"/>
      <c r="B540" s="172"/>
      <c r="C540" s="172"/>
      <c r="D540" s="172"/>
      <c r="E540" s="172"/>
      <c r="F540" s="172"/>
    </row>
    <row r="541" spans="1:6">
      <c r="A541" s="172"/>
      <c r="B541" s="172"/>
      <c r="C541" s="172"/>
      <c r="D541" s="172"/>
      <c r="E541" s="172"/>
      <c r="F541" s="172"/>
    </row>
    <row r="542" spans="1:6">
      <c r="A542" s="172"/>
      <c r="B542" s="172"/>
      <c r="C542" s="172"/>
      <c r="D542" s="172"/>
      <c r="E542" s="172"/>
      <c r="F542" s="172"/>
    </row>
    <row r="543" spans="1:6">
      <c r="A543" s="172"/>
      <c r="B543" s="172"/>
      <c r="C543" s="172"/>
      <c r="D543" s="172"/>
      <c r="E543" s="172"/>
      <c r="F543" s="172"/>
    </row>
    <row r="544" spans="1:6">
      <c r="A544" s="172"/>
      <c r="B544" s="172"/>
      <c r="C544" s="172"/>
      <c r="D544" s="172"/>
      <c r="E544" s="172"/>
      <c r="F544" s="172"/>
    </row>
    <row r="545" spans="1:6">
      <c r="A545" s="172"/>
      <c r="B545" s="172"/>
      <c r="C545" s="172"/>
      <c r="D545" s="172"/>
      <c r="E545" s="172"/>
      <c r="F545" s="172"/>
    </row>
    <row r="546" spans="1:6">
      <c r="A546" s="172"/>
      <c r="B546" s="172"/>
      <c r="C546" s="172"/>
      <c r="D546" s="172"/>
      <c r="E546" s="172"/>
      <c r="F546" s="172"/>
    </row>
    <row r="547" spans="1:6">
      <c r="A547" s="172"/>
      <c r="B547" s="172"/>
      <c r="C547" s="172"/>
      <c r="D547" s="172"/>
      <c r="E547" s="172"/>
      <c r="F547" s="172"/>
    </row>
    <row r="548" spans="1:6">
      <c r="A548" s="172"/>
      <c r="B548" s="172"/>
      <c r="C548" s="172"/>
      <c r="D548" s="172"/>
      <c r="E548" s="172"/>
      <c r="F548" s="172"/>
    </row>
    <row r="549" spans="1:6">
      <c r="A549" s="172"/>
      <c r="B549" s="172"/>
      <c r="C549" s="172"/>
      <c r="D549" s="172"/>
      <c r="E549" s="172"/>
      <c r="F549" s="172"/>
    </row>
    <row r="550" spans="1:6">
      <c r="A550" s="172"/>
      <c r="B550" s="172"/>
      <c r="C550" s="172"/>
      <c r="D550" s="172"/>
      <c r="E550" s="172"/>
      <c r="F550" s="172"/>
    </row>
    <row r="551" spans="1:6">
      <c r="A551" s="172"/>
      <c r="B551" s="172"/>
      <c r="C551" s="172"/>
      <c r="D551" s="172"/>
      <c r="E551" s="172"/>
      <c r="F551" s="172"/>
    </row>
    <row r="552" spans="1:6">
      <c r="A552" s="172"/>
      <c r="B552" s="172"/>
      <c r="C552" s="172"/>
      <c r="D552" s="172"/>
      <c r="E552" s="172"/>
      <c r="F552" s="172"/>
    </row>
    <row r="553" spans="1:6">
      <c r="A553" s="172"/>
      <c r="B553" s="172"/>
      <c r="C553" s="172"/>
      <c r="D553" s="172"/>
      <c r="E553" s="172"/>
      <c r="F553" s="172"/>
    </row>
    <row r="554" spans="1:6">
      <c r="A554" s="172"/>
      <c r="B554" s="172"/>
      <c r="C554" s="172"/>
      <c r="D554" s="172"/>
      <c r="E554" s="172"/>
      <c r="F554" s="172"/>
    </row>
    <row r="555" spans="1:6">
      <c r="A555" s="172"/>
      <c r="B555" s="172"/>
      <c r="C555" s="172"/>
      <c r="D555" s="172"/>
      <c r="E555" s="172"/>
      <c r="F555" s="172"/>
    </row>
    <row r="556" spans="1:6">
      <c r="A556" s="172"/>
      <c r="B556" s="172"/>
      <c r="C556" s="172"/>
      <c r="D556" s="172"/>
      <c r="E556" s="172"/>
      <c r="F556" s="172"/>
    </row>
    <row r="557" spans="1:6">
      <c r="A557" s="172"/>
      <c r="B557" s="172"/>
      <c r="C557" s="172"/>
      <c r="D557" s="172"/>
      <c r="E557" s="172"/>
      <c r="F557" s="172"/>
    </row>
    <row r="558" spans="1:6">
      <c r="A558" s="172"/>
      <c r="B558" s="172"/>
      <c r="C558" s="172"/>
      <c r="D558" s="172"/>
      <c r="E558" s="172"/>
      <c r="F558" s="172"/>
    </row>
    <row r="559" spans="1:6">
      <c r="A559" s="172"/>
      <c r="B559" s="172"/>
      <c r="C559" s="172"/>
      <c r="D559" s="172"/>
      <c r="E559" s="172"/>
      <c r="F559" s="172"/>
    </row>
    <row r="560" spans="1:6">
      <c r="A560" s="172"/>
      <c r="B560" s="172"/>
      <c r="C560" s="172"/>
      <c r="D560" s="172"/>
      <c r="E560" s="172"/>
      <c r="F560" s="172"/>
    </row>
    <row r="561" spans="1:6">
      <c r="A561" s="172"/>
      <c r="B561" s="172"/>
      <c r="C561" s="172"/>
      <c r="D561" s="172"/>
      <c r="E561" s="172"/>
      <c r="F561" s="172"/>
    </row>
    <row r="562" spans="1:6">
      <c r="A562" s="172"/>
      <c r="B562" s="172"/>
      <c r="C562" s="172"/>
      <c r="D562" s="172"/>
      <c r="E562" s="172"/>
      <c r="F562" s="172"/>
    </row>
    <row r="563" spans="1:6">
      <c r="A563" s="172"/>
      <c r="B563" s="172"/>
      <c r="C563" s="172"/>
      <c r="D563" s="172"/>
      <c r="E563" s="172"/>
      <c r="F563" s="172"/>
    </row>
    <row r="564" spans="1:6">
      <c r="A564" s="172"/>
      <c r="B564" s="172"/>
      <c r="C564" s="172"/>
      <c r="D564" s="172"/>
      <c r="E564" s="172"/>
      <c r="F564" s="172"/>
    </row>
    <row r="565" spans="1:6">
      <c r="A565" s="172"/>
      <c r="B565" s="172"/>
      <c r="C565" s="172"/>
      <c r="D565" s="172"/>
      <c r="E565" s="172"/>
      <c r="F565" s="172"/>
    </row>
    <row r="566" spans="1:6">
      <c r="A566" s="172"/>
      <c r="B566" s="172"/>
      <c r="C566" s="172"/>
      <c r="D566" s="172"/>
      <c r="E566" s="172"/>
      <c r="F566" s="172"/>
    </row>
    <row r="567" spans="1:6">
      <c r="A567" s="172"/>
      <c r="B567" s="172"/>
      <c r="C567" s="172"/>
      <c r="D567" s="172"/>
      <c r="E567" s="172"/>
      <c r="F567" s="172"/>
    </row>
    <row r="568" spans="1:6">
      <c r="A568" s="172"/>
      <c r="B568" s="172"/>
      <c r="C568" s="172"/>
      <c r="D568" s="172"/>
      <c r="E568" s="172"/>
      <c r="F568" s="172"/>
    </row>
    <row r="569" spans="1:6">
      <c r="A569" s="172"/>
      <c r="B569" s="172"/>
      <c r="C569" s="172"/>
      <c r="D569" s="172"/>
      <c r="E569" s="172"/>
      <c r="F569" s="172"/>
    </row>
    <row r="570" spans="1:6">
      <c r="A570" s="172"/>
      <c r="B570" s="172"/>
      <c r="C570" s="172"/>
      <c r="D570" s="172"/>
      <c r="E570" s="172"/>
      <c r="F570" s="172"/>
    </row>
    <row r="571" spans="1:6">
      <c r="A571" s="172"/>
      <c r="B571" s="172"/>
      <c r="C571" s="172"/>
      <c r="D571" s="172"/>
      <c r="E571" s="172"/>
      <c r="F571" s="172"/>
    </row>
    <row r="572" spans="1:6">
      <c r="A572" s="172"/>
      <c r="B572" s="172"/>
      <c r="C572" s="172"/>
      <c r="D572" s="172"/>
      <c r="E572" s="172"/>
      <c r="F572" s="172"/>
    </row>
    <row r="573" spans="1:6">
      <c r="A573" s="172"/>
      <c r="B573" s="172"/>
      <c r="C573" s="172"/>
      <c r="D573" s="172"/>
      <c r="E573" s="172"/>
      <c r="F573" s="172"/>
    </row>
    <row r="574" spans="1:6">
      <c r="A574" s="172"/>
      <c r="B574" s="172"/>
      <c r="C574" s="172"/>
      <c r="D574" s="172"/>
      <c r="E574" s="172"/>
      <c r="F574" s="172"/>
    </row>
    <row r="575" spans="1:6">
      <c r="A575" s="172"/>
      <c r="B575" s="172"/>
      <c r="C575" s="172"/>
      <c r="D575" s="172"/>
      <c r="E575" s="172"/>
      <c r="F575" s="172"/>
    </row>
    <row r="576" spans="1:6">
      <c r="A576" s="172"/>
      <c r="B576" s="172"/>
      <c r="C576" s="172"/>
      <c r="D576" s="172"/>
      <c r="E576" s="172"/>
      <c r="F576" s="172"/>
    </row>
    <row r="577" spans="1:6">
      <c r="A577" s="172"/>
      <c r="B577" s="172"/>
      <c r="C577" s="172"/>
      <c r="D577" s="172"/>
      <c r="E577" s="172"/>
      <c r="F577" s="172"/>
    </row>
    <row r="578" spans="1:6">
      <c r="A578" s="172"/>
      <c r="B578" s="172"/>
      <c r="C578" s="172"/>
      <c r="D578" s="172"/>
      <c r="E578" s="172"/>
      <c r="F578" s="172"/>
    </row>
    <row r="579" spans="1:6">
      <c r="A579" s="172"/>
      <c r="B579" s="172"/>
      <c r="C579" s="172"/>
      <c r="D579" s="172"/>
      <c r="E579" s="172"/>
      <c r="F579" s="172"/>
    </row>
    <row r="580" spans="1:6">
      <c r="A580" s="172"/>
      <c r="B580" s="172"/>
      <c r="C580" s="172"/>
      <c r="D580" s="172"/>
      <c r="E580" s="172"/>
      <c r="F580" s="172"/>
    </row>
    <row r="581" spans="1:6">
      <c r="A581" s="172"/>
      <c r="B581" s="172"/>
      <c r="C581" s="172"/>
      <c r="D581" s="172"/>
      <c r="E581" s="172"/>
      <c r="F581" s="172"/>
    </row>
    <row r="582" spans="1:6">
      <c r="A582" s="172"/>
      <c r="B582" s="172"/>
      <c r="C582" s="172"/>
      <c r="D582" s="172"/>
      <c r="E582" s="172"/>
      <c r="F582" s="172"/>
    </row>
    <row r="583" spans="1:6">
      <c r="A583" s="172"/>
      <c r="B583" s="172"/>
      <c r="C583" s="172"/>
      <c r="D583" s="172"/>
      <c r="E583" s="172"/>
      <c r="F583" s="172"/>
    </row>
    <row r="584" spans="1:6">
      <c r="A584" s="172"/>
      <c r="B584" s="172"/>
      <c r="C584" s="172"/>
      <c r="D584" s="172"/>
      <c r="E584" s="172"/>
      <c r="F584" s="172"/>
    </row>
    <row r="585" spans="1:6">
      <c r="A585" s="172"/>
      <c r="B585" s="172"/>
      <c r="C585" s="172"/>
      <c r="D585" s="172"/>
      <c r="E585" s="172"/>
      <c r="F585" s="172"/>
    </row>
    <row r="586" spans="1:6">
      <c r="A586" s="172"/>
      <c r="B586" s="172"/>
      <c r="C586" s="172"/>
      <c r="D586" s="172"/>
      <c r="E586" s="172"/>
      <c r="F586" s="172"/>
    </row>
    <row r="587" spans="1:6">
      <c r="A587" s="172"/>
      <c r="B587" s="172"/>
      <c r="C587" s="172"/>
      <c r="D587" s="172"/>
      <c r="E587" s="172"/>
      <c r="F587" s="172"/>
    </row>
    <row r="588" spans="1:6">
      <c r="A588" s="172"/>
      <c r="B588" s="172"/>
      <c r="C588" s="172"/>
      <c r="D588" s="172"/>
      <c r="E588" s="172"/>
      <c r="F588" s="172"/>
    </row>
    <row r="589" spans="1:6">
      <c r="A589" s="172"/>
      <c r="B589" s="172"/>
      <c r="C589" s="172"/>
      <c r="D589" s="172"/>
      <c r="E589" s="172"/>
      <c r="F589" s="172"/>
    </row>
    <row r="590" spans="1:6">
      <c r="A590" s="172"/>
      <c r="B590" s="172"/>
      <c r="C590" s="172"/>
      <c r="D590" s="172"/>
      <c r="E590" s="172"/>
      <c r="F590" s="172"/>
    </row>
    <row r="591" spans="1:6">
      <c r="A591" s="172"/>
      <c r="B591" s="172"/>
      <c r="C591" s="172"/>
      <c r="D591" s="172"/>
      <c r="E591" s="172"/>
      <c r="F591" s="172"/>
    </row>
    <row r="592" spans="1:6">
      <c r="A592" s="172"/>
      <c r="B592" s="172"/>
      <c r="C592" s="172"/>
      <c r="D592" s="172"/>
      <c r="E592" s="172"/>
      <c r="F592" s="172"/>
    </row>
    <row r="593" spans="1:6">
      <c r="A593" s="172"/>
      <c r="B593" s="172"/>
      <c r="C593" s="172"/>
      <c r="D593" s="172"/>
      <c r="E593" s="172"/>
      <c r="F593" s="172"/>
    </row>
    <row r="594" spans="1:6">
      <c r="A594" s="172"/>
      <c r="B594" s="172"/>
      <c r="C594" s="172"/>
      <c r="D594" s="172"/>
      <c r="E594" s="172"/>
      <c r="F594" s="172"/>
    </row>
    <row r="595" spans="1:6">
      <c r="A595" s="172"/>
      <c r="B595" s="172"/>
      <c r="C595" s="172"/>
      <c r="D595" s="172"/>
      <c r="E595" s="172"/>
      <c r="F595" s="172"/>
    </row>
    <row r="596" spans="1:6">
      <c r="A596" s="172"/>
      <c r="B596" s="172"/>
      <c r="C596" s="172"/>
      <c r="D596" s="172"/>
      <c r="E596" s="172"/>
      <c r="F596" s="172"/>
    </row>
    <row r="597" spans="1:6">
      <c r="A597" s="172"/>
      <c r="B597" s="172"/>
      <c r="C597" s="172"/>
      <c r="D597" s="172"/>
      <c r="E597" s="172"/>
      <c r="F597" s="172"/>
    </row>
    <row r="598" spans="1:6">
      <c r="A598" s="172"/>
      <c r="B598" s="172"/>
      <c r="C598" s="172"/>
      <c r="D598" s="172"/>
      <c r="E598" s="172"/>
      <c r="F598" s="172"/>
    </row>
    <row r="599" spans="1:6">
      <c r="A599" s="172"/>
      <c r="B599" s="172"/>
      <c r="C599" s="172"/>
      <c r="D599" s="172"/>
      <c r="E599" s="172"/>
      <c r="F599" s="172"/>
    </row>
    <row r="600" spans="1:6">
      <c r="A600" s="172"/>
      <c r="B600" s="172"/>
      <c r="C600" s="172"/>
      <c r="D600" s="172"/>
      <c r="E600" s="172"/>
      <c r="F600" s="172"/>
    </row>
    <row r="601" spans="1:6">
      <c r="A601" s="172"/>
      <c r="B601" s="172"/>
      <c r="C601" s="172"/>
      <c r="D601" s="172"/>
      <c r="E601" s="172"/>
      <c r="F601" s="172"/>
    </row>
    <row r="602" spans="1:6">
      <c r="A602" s="172"/>
      <c r="B602" s="172"/>
      <c r="C602" s="172"/>
      <c r="D602" s="172"/>
      <c r="E602" s="172"/>
      <c r="F602" s="172"/>
    </row>
    <row r="603" spans="1:6">
      <c r="A603" s="172"/>
      <c r="B603" s="172"/>
      <c r="C603" s="172"/>
      <c r="D603" s="172"/>
      <c r="E603" s="172"/>
      <c r="F603" s="172"/>
    </row>
    <row r="604" spans="1:6">
      <c r="A604" s="172"/>
      <c r="B604" s="172"/>
      <c r="C604" s="172"/>
      <c r="D604" s="172"/>
      <c r="E604" s="172"/>
      <c r="F604" s="172"/>
    </row>
    <row r="605" spans="1:6">
      <c r="A605" s="172"/>
      <c r="B605" s="172"/>
      <c r="C605" s="172"/>
      <c r="D605" s="172"/>
      <c r="E605" s="172"/>
      <c r="F605" s="172"/>
    </row>
    <row r="606" spans="1:6">
      <c r="A606" s="172"/>
      <c r="B606" s="172"/>
      <c r="C606" s="172"/>
      <c r="D606" s="172"/>
      <c r="E606" s="172"/>
      <c r="F606" s="172"/>
    </row>
    <row r="607" spans="1:6">
      <c r="A607" s="172"/>
      <c r="B607" s="172"/>
      <c r="C607" s="172"/>
      <c r="D607" s="172"/>
      <c r="E607" s="172"/>
      <c r="F607" s="172"/>
    </row>
    <row r="608" spans="1:6">
      <c r="A608" s="172"/>
      <c r="B608" s="172"/>
      <c r="C608" s="172"/>
      <c r="D608" s="172"/>
      <c r="E608" s="172"/>
      <c r="F608" s="172"/>
    </row>
    <row r="609" spans="1:6">
      <c r="A609" s="172"/>
      <c r="B609" s="172"/>
      <c r="C609" s="172"/>
      <c r="D609" s="172"/>
      <c r="E609" s="172"/>
      <c r="F609" s="172"/>
    </row>
    <row r="610" spans="1:6">
      <c r="A610" s="172"/>
      <c r="B610" s="172"/>
      <c r="C610" s="172"/>
      <c r="D610" s="172"/>
      <c r="E610" s="172"/>
      <c r="F610" s="172"/>
    </row>
    <row r="611" spans="1:6">
      <c r="A611" s="172"/>
      <c r="B611" s="172"/>
      <c r="C611" s="172"/>
      <c r="D611" s="172"/>
      <c r="E611" s="172"/>
      <c r="F611" s="172"/>
    </row>
    <row r="612" spans="1:6">
      <c r="A612" s="172"/>
      <c r="B612" s="172"/>
      <c r="C612" s="172"/>
      <c r="D612" s="172"/>
      <c r="E612" s="172"/>
      <c r="F612" s="172"/>
    </row>
    <row r="613" spans="1:6">
      <c r="A613" s="172"/>
      <c r="B613" s="172"/>
      <c r="C613" s="172"/>
      <c r="D613" s="172"/>
      <c r="E613" s="172"/>
      <c r="F613" s="172"/>
    </row>
    <row r="614" spans="1:6">
      <c r="A614" s="172"/>
      <c r="B614" s="172"/>
      <c r="C614" s="172"/>
      <c r="D614" s="172"/>
      <c r="E614" s="172"/>
      <c r="F614" s="172"/>
    </row>
    <row r="615" spans="1:6">
      <c r="A615" s="172"/>
      <c r="B615" s="172"/>
      <c r="C615" s="172"/>
      <c r="D615" s="172"/>
      <c r="E615" s="172"/>
      <c r="F615" s="172"/>
    </row>
    <row r="616" spans="1:6">
      <c r="A616" s="172"/>
      <c r="B616" s="172"/>
      <c r="C616" s="172"/>
      <c r="D616" s="172"/>
      <c r="E616" s="172"/>
      <c r="F616" s="172"/>
    </row>
    <row r="617" spans="1:6">
      <c r="A617" s="172"/>
      <c r="B617" s="172"/>
      <c r="C617" s="172"/>
      <c r="D617" s="172"/>
      <c r="E617" s="172"/>
      <c r="F617" s="172"/>
    </row>
    <row r="618" spans="1:6">
      <c r="A618" s="172"/>
      <c r="B618" s="172"/>
      <c r="C618" s="172"/>
      <c r="D618" s="172"/>
      <c r="E618" s="172"/>
      <c r="F618" s="172"/>
    </row>
    <row r="619" spans="1:6">
      <c r="A619" s="172"/>
      <c r="B619" s="172"/>
      <c r="C619" s="172"/>
      <c r="D619" s="172"/>
      <c r="E619" s="172"/>
      <c r="F619" s="172"/>
    </row>
    <row r="620" spans="1:6">
      <c r="A620" s="172"/>
      <c r="B620" s="172"/>
      <c r="C620" s="172"/>
      <c r="D620" s="172"/>
      <c r="E620" s="172"/>
      <c r="F620" s="172"/>
    </row>
    <row r="621" spans="1:6">
      <c r="A621" s="172"/>
      <c r="B621" s="172"/>
      <c r="C621" s="172"/>
      <c r="D621" s="172"/>
      <c r="E621" s="172"/>
      <c r="F621" s="172"/>
    </row>
    <row r="622" spans="1:6">
      <c r="A622" s="172"/>
      <c r="B622" s="172"/>
      <c r="C622" s="172"/>
      <c r="D622" s="172"/>
      <c r="E622" s="172"/>
      <c r="F622" s="172"/>
    </row>
    <row r="623" spans="1:6">
      <c r="A623" s="172"/>
      <c r="B623" s="172"/>
      <c r="C623" s="172"/>
      <c r="D623" s="172"/>
      <c r="E623" s="172"/>
      <c r="F623" s="172"/>
    </row>
    <row r="624" spans="1:6">
      <c r="A624" s="172"/>
      <c r="B624" s="172"/>
      <c r="C624" s="172"/>
      <c r="D624" s="172"/>
      <c r="E624" s="172"/>
      <c r="F624" s="172"/>
    </row>
    <row r="625" spans="1:6">
      <c r="A625" s="172"/>
      <c r="B625" s="172"/>
      <c r="C625" s="172"/>
      <c r="D625" s="172"/>
      <c r="E625" s="172"/>
      <c r="F625" s="172"/>
    </row>
    <row r="626" spans="1:6">
      <c r="A626" s="172"/>
      <c r="B626" s="172"/>
      <c r="C626" s="172"/>
      <c r="D626" s="172"/>
      <c r="E626" s="172"/>
      <c r="F626" s="172"/>
    </row>
    <row r="627" spans="1:6">
      <c r="A627" s="172"/>
      <c r="B627" s="172"/>
      <c r="C627" s="172"/>
      <c r="D627" s="172"/>
      <c r="E627" s="172"/>
      <c r="F627" s="172"/>
    </row>
    <row r="628" spans="1:6">
      <c r="A628" s="172"/>
      <c r="B628" s="172"/>
      <c r="C628" s="172"/>
      <c r="D628" s="172"/>
      <c r="E628" s="172"/>
      <c r="F628" s="172"/>
    </row>
    <row r="629" spans="1:6">
      <c r="A629" s="172"/>
      <c r="B629" s="172"/>
      <c r="C629" s="172"/>
      <c r="D629" s="172"/>
      <c r="E629" s="172"/>
      <c r="F629" s="172"/>
    </row>
    <row r="630" spans="1:6">
      <c r="A630" s="172"/>
      <c r="B630" s="172"/>
      <c r="C630" s="172"/>
      <c r="D630" s="172"/>
      <c r="E630" s="172"/>
      <c r="F630" s="172"/>
    </row>
    <row r="631" spans="1:6">
      <c r="A631" s="172"/>
      <c r="B631" s="172"/>
      <c r="C631" s="172"/>
      <c r="D631" s="172"/>
      <c r="E631" s="172"/>
      <c r="F631" s="172"/>
    </row>
    <row r="632" spans="1:6">
      <c r="A632" s="172"/>
      <c r="B632" s="172"/>
      <c r="C632" s="172"/>
      <c r="D632" s="172"/>
      <c r="E632" s="172"/>
      <c r="F632" s="172"/>
    </row>
    <row r="633" spans="1:6">
      <c r="A633" s="172"/>
      <c r="B633" s="172"/>
      <c r="C633" s="172"/>
      <c r="D633" s="172"/>
      <c r="E633" s="172"/>
      <c r="F633" s="172"/>
    </row>
    <row r="634" spans="1:6">
      <c r="A634" s="172"/>
      <c r="B634" s="172"/>
      <c r="C634" s="172"/>
      <c r="D634" s="172"/>
      <c r="E634" s="172"/>
      <c r="F634" s="172"/>
    </row>
    <row r="635" spans="1:6">
      <c r="A635" s="172"/>
      <c r="B635" s="172"/>
      <c r="C635" s="172"/>
      <c r="D635" s="172"/>
      <c r="E635" s="172"/>
      <c r="F635" s="172"/>
    </row>
    <row r="636" spans="1:6">
      <c r="A636" s="172"/>
      <c r="B636" s="172"/>
      <c r="C636" s="172"/>
      <c r="D636" s="172"/>
      <c r="E636" s="172"/>
      <c r="F636" s="172"/>
    </row>
    <row r="637" spans="1:6">
      <c r="A637" s="172"/>
      <c r="B637" s="172"/>
      <c r="C637" s="172"/>
      <c r="D637" s="172"/>
      <c r="E637" s="172"/>
      <c r="F637" s="172"/>
    </row>
    <row r="638" spans="1:6">
      <c r="A638" s="172"/>
      <c r="B638" s="172"/>
      <c r="C638" s="172"/>
      <c r="D638" s="172"/>
      <c r="E638" s="172"/>
      <c r="F638" s="172"/>
    </row>
    <row r="639" spans="1:6">
      <c r="A639" s="172"/>
      <c r="B639" s="172"/>
      <c r="C639" s="172"/>
      <c r="D639" s="172"/>
      <c r="E639" s="172"/>
      <c r="F639" s="172"/>
    </row>
    <row r="640" spans="1:6">
      <c r="A640" s="172"/>
      <c r="B640" s="172"/>
      <c r="C640" s="172"/>
      <c r="D640" s="172"/>
      <c r="E640" s="172"/>
      <c r="F640" s="172"/>
    </row>
    <row r="641" spans="1:6">
      <c r="A641" s="172"/>
      <c r="B641" s="172"/>
      <c r="C641" s="172"/>
      <c r="D641" s="172"/>
      <c r="E641" s="172"/>
      <c r="F641" s="172"/>
    </row>
    <row r="642" spans="1:6">
      <c r="A642" s="172"/>
      <c r="B642" s="172"/>
      <c r="C642" s="172"/>
      <c r="D642" s="172"/>
      <c r="E642" s="172"/>
      <c r="F642" s="172"/>
    </row>
    <row r="643" spans="1:6">
      <c r="A643" s="172"/>
      <c r="B643" s="172"/>
      <c r="C643" s="172"/>
      <c r="D643" s="172"/>
      <c r="E643" s="172"/>
      <c r="F643" s="172"/>
    </row>
    <row r="644" spans="1:6">
      <c r="A644" s="172"/>
      <c r="B644" s="172"/>
      <c r="C644" s="172"/>
      <c r="D644" s="172"/>
      <c r="E644" s="172"/>
      <c r="F644" s="172"/>
    </row>
    <row r="645" spans="1:6">
      <c r="A645" s="172"/>
      <c r="B645" s="172"/>
      <c r="C645" s="172"/>
      <c r="D645" s="172"/>
      <c r="E645" s="172"/>
      <c r="F645" s="172"/>
    </row>
    <row r="646" spans="1:6">
      <c r="A646" s="172"/>
      <c r="B646" s="172"/>
      <c r="C646" s="172"/>
      <c r="D646" s="172"/>
      <c r="E646" s="172"/>
      <c r="F646" s="172"/>
    </row>
    <row r="647" spans="1:6">
      <c r="A647" s="172"/>
      <c r="B647" s="172"/>
      <c r="C647" s="172"/>
      <c r="D647" s="172"/>
      <c r="E647" s="172"/>
      <c r="F647" s="172"/>
    </row>
    <row r="648" spans="1:6">
      <c r="A648" s="172"/>
      <c r="B648" s="172"/>
      <c r="C648" s="172"/>
      <c r="D648" s="172"/>
      <c r="E648" s="172"/>
      <c r="F648" s="172"/>
    </row>
    <row r="649" spans="1:6">
      <c r="A649" s="172"/>
      <c r="B649" s="172"/>
      <c r="C649" s="172"/>
      <c r="D649" s="172"/>
      <c r="E649" s="172"/>
      <c r="F649" s="172"/>
    </row>
    <row r="650" spans="1:6">
      <c r="A650" s="172"/>
      <c r="B650" s="172"/>
      <c r="C650" s="172"/>
      <c r="D650" s="172"/>
      <c r="E650" s="172"/>
      <c r="F650" s="172"/>
    </row>
    <row r="651" spans="1:6">
      <c r="A651" s="172"/>
      <c r="B651" s="172"/>
      <c r="C651" s="172"/>
      <c r="D651" s="172"/>
      <c r="E651" s="172"/>
      <c r="F651" s="172"/>
    </row>
    <row r="652" spans="1:6">
      <c r="A652" s="172"/>
      <c r="B652" s="172"/>
      <c r="C652" s="172"/>
      <c r="D652" s="172"/>
      <c r="E652" s="172"/>
      <c r="F652" s="172"/>
    </row>
    <row r="653" spans="1:6">
      <c r="A653" s="172"/>
      <c r="B653" s="172"/>
      <c r="C653" s="172"/>
      <c r="D653" s="172"/>
      <c r="E653" s="172"/>
      <c r="F653" s="172"/>
    </row>
    <row r="654" spans="1:6">
      <c r="A654" s="172"/>
      <c r="B654" s="172"/>
      <c r="C654" s="172"/>
      <c r="D654" s="172"/>
      <c r="E654" s="172"/>
      <c r="F654" s="172"/>
    </row>
    <row r="655" spans="1:6">
      <c r="A655" s="172"/>
      <c r="B655" s="172"/>
      <c r="C655" s="172"/>
      <c r="D655" s="172"/>
      <c r="E655" s="172"/>
      <c r="F655" s="172"/>
    </row>
    <row r="656" spans="1:6">
      <c r="A656" s="172"/>
      <c r="B656" s="172"/>
      <c r="C656" s="172"/>
      <c r="D656" s="172"/>
      <c r="E656" s="172"/>
      <c r="F656" s="172"/>
    </row>
    <row r="657" spans="1:6">
      <c r="A657" s="172"/>
      <c r="B657" s="172"/>
      <c r="C657" s="172"/>
      <c r="D657" s="172"/>
      <c r="E657" s="172"/>
      <c r="F657" s="172"/>
    </row>
    <row r="658" spans="1:6">
      <c r="A658" s="172"/>
      <c r="B658" s="172"/>
      <c r="C658" s="172"/>
      <c r="D658" s="172"/>
      <c r="E658" s="172"/>
      <c r="F658" s="172"/>
    </row>
    <row r="659" spans="1:6">
      <c r="A659" s="172"/>
      <c r="B659" s="172"/>
      <c r="C659" s="172"/>
      <c r="D659" s="172"/>
      <c r="E659" s="172"/>
    </row>
    <row r="660" spans="1:6">
      <c r="A660" s="172"/>
      <c r="B660" s="172"/>
      <c r="C660" s="172"/>
      <c r="D660" s="172"/>
      <c r="E660" s="172"/>
    </row>
    <row r="661" spans="1:6">
      <c r="A661" s="172"/>
      <c r="B661" s="172"/>
      <c r="C661" s="172"/>
      <c r="D661" s="172"/>
      <c r="E661" s="172"/>
    </row>
  </sheetData>
  <sheetProtection password="CEFB" sheet="1"/>
  <mergeCells count="24">
    <mergeCell ref="A97:E97"/>
    <mergeCell ref="B99:C99"/>
    <mergeCell ref="E21:E22"/>
    <mergeCell ref="A92:C92"/>
    <mergeCell ref="A93:E93"/>
    <mergeCell ref="A94:E94"/>
    <mergeCell ref="A95:E95"/>
    <mergeCell ref="A96:E96"/>
    <mergeCell ref="A19:C19"/>
    <mergeCell ref="A20:A22"/>
    <mergeCell ref="B20:B22"/>
    <mergeCell ref="C20:C22"/>
    <mergeCell ref="D20:E20"/>
    <mergeCell ref="D21:D22"/>
    <mergeCell ref="A12:E12"/>
    <mergeCell ref="A13:E13"/>
    <mergeCell ref="A14:E14"/>
    <mergeCell ref="A15:E15"/>
    <mergeCell ref="A16:E16"/>
    <mergeCell ref="C1:E3"/>
    <mergeCell ref="A5:E5"/>
    <mergeCell ref="A6:E6"/>
    <mergeCell ref="A8:E9"/>
    <mergeCell ref="A11:E11"/>
  </mergeCells>
  <pageMargins left="0.74803149606299213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opLeftCell="A4" zoomScale="124" zoomScaleNormal="124" workbookViewId="0">
      <selection activeCell="R98" sqref="R98"/>
    </sheetView>
  </sheetViews>
  <sheetFormatPr defaultRowHeight="12.75"/>
  <cols>
    <col min="1" max="1" width="2" style="19" customWidth="1"/>
    <col min="2" max="2" width="2.42578125" style="19" customWidth="1"/>
    <col min="3" max="3" width="2.5703125" style="19" customWidth="1"/>
    <col min="4" max="4" width="2.42578125" style="19" customWidth="1"/>
    <col min="5" max="5" width="2.85546875" style="19" customWidth="1"/>
    <col min="6" max="6" width="2.42578125" style="19" customWidth="1"/>
    <col min="7" max="7" width="30" style="19" customWidth="1"/>
    <col min="8" max="8" width="3.140625" style="19" customWidth="1"/>
    <col min="9" max="9" width="9.85546875" style="19" customWidth="1"/>
    <col min="10" max="10" width="9.5703125" style="19" customWidth="1"/>
    <col min="11" max="11" width="9" style="19" customWidth="1"/>
    <col min="12" max="16384" width="9.140625" style="19"/>
  </cols>
  <sheetData>
    <row r="1" spans="1:14">
      <c r="I1" s="566" t="s">
        <v>45</v>
      </c>
      <c r="J1" s="567"/>
      <c r="K1" s="567"/>
      <c r="L1" s="567"/>
      <c r="M1" s="63"/>
      <c r="N1" s="63"/>
    </row>
    <row r="2" spans="1:14">
      <c r="I2" s="566" t="s">
        <v>46</v>
      </c>
      <c r="J2" s="567"/>
      <c r="K2" s="567"/>
      <c r="L2" s="567"/>
      <c r="M2" s="63"/>
      <c r="N2" s="63"/>
    </row>
    <row r="3" spans="1:14">
      <c r="I3" s="568" t="s">
        <v>47</v>
      </c>
      <c r="J3" s="567"/>
      <c r="K3" s="567"/>
      <c r="L3" s="567"/>
      <c r="M3" s="65"/>
      <c r="N3" s="65"/>
    </row>
    <row r="4" spans="1:14">
      <c r="I4" s="568" t="s">
        <v>48</v>
      </c>
      <c r="J4" s="567"/>
      <c r="K4" s="567"/>
      <c r="L4" s="567"/>
      <c r="M4" s="65"/>
      <c r="N4" s="65"/>
    </row>
    <row r="5" spans="1:14" ht="14.25" customHeight="1">
      <c r="I5" s="569" t="s">
        <v>330</v>
      </c>
      <c r="J5" s="565"/>
      <c r="K5" s="565"/>
      <c r="L5" s="565"/>
      <c r="M5" s="65"/>
      <c r="N5" s="65"/>
    </row>
    <row r="6" spans="1:14" ht="14.25" customHeight="1">
      <c r="A6" s="66"/>
      <c r="B6" s="66"/>
      <c r="C6" s="66"/>
      <c r="D6" s="66"/>
      <c r="E6" s="66"/>
      <c r="F6" s="66"/>
      <c r="G6" s="66"/>
      <c r="H6" s="66"/>
      <c r="I6" s="64"/>
      <c r="J6" s="64"/>
      <c r="K6" s="64"/>
      <c r="L6" s="64"/>
    </row>
    <row r="7" spans="1:14">
      <c r="A7" s="66"/>
      <c r="B7" s="66"/>
      <c r="C7" s="570" t="s">
        <v>331</v>
      </c>
      <c r="D7" s="571"/>
      <c r="E7" s="571"/>
      <c r="F7" s="571"/>
      <c r="G7" s="571"/>
      <c r="H7" s="571"/>
      <c r="I7" s="571"/>
      <c r="J7" s="571"/>
      <c r="K7" s="571"/>
      <c r="L7" s="571"/>
      <c r="M7" s="67"/>
    </row>
    <row r="8" spans="1:14">
      <c r="A8" s="66"/>
      <c r="B8" s="66"/>
      <c r="C8" s="572" t="s">
        <v>332</v>
      </c>
      <c r="D8" s="573"/>
      <c r="E8" s="573"/>
      <c r="F8" s="573"/>
      <c r="G8" s="573"/>
      <c r="H8" s="573"/>
      <c r="I8" s="573"/>
      <c r="J8" s="573"/>
      <c r="K8" s="573"/>
      <c r="L8" s="573"/>
      <c r="M8" s="68"/>
    </row>
    <row r="9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1:14">
      <c r="A10" s="66"/>
      <c r="B10" s="66"/>
      <c r="C10" s="66"/>
      <c r="D10" s="66"/>
      <c r="E10" s="574" t="s">
        <v>333</v>
      </c>
      <c r="F10" s="575"/>
      <c r="G10" s="575"/>
      <c r="H10" s="575"/>
      <c r="I10" s="575"/>
      <c r="J10" s="575"/>
      <c r="K10" s="575"/>
      <c r="L10" s="575"/>
      <c r="M10" s="575"/>
    </row>
    <row r="11" spans="1:14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4">
      <c r="A12" s="66"/>
      <c r="B12" s="66"/>
      <c r="C12" s="66"/>
      <c r="D12" s="66"/>
      <c r="E12" s="66"/>
      <c r="F12" s="66"/>
      <c r="G12" s="576" t="s">
        <v>386</v>
      </c>
      <c r="H12" s="576"/>
      <c r="I12" s="577"/>
      <c r="J12" s="577"/>
      <c r="K12" s="577"/>
      <c r="L12" s="66"/>
    </row>
    <row r="13" spans="1:14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4">
      <c r="A14" s="66"/>
      <c r="B14" s="66"/>
      <c r="C14" s="66"/>
      <c r="D14" s="66"/>
      <c r="E14" s="66"/>
      <c r="F14" s="66"/>
      <c r="G14" s="578" t="s">
        <v>387</v>
      </c>
      <c r="H14" s="578"/>
      <c r="I14" s="541"/>
      <c r="J14" s="541"/>
      <c r="K14" s="541"/>
      <c r="L14" s="66"/>
    </row>
    <row r="15" spans="1:14">
      <c r="A15" s="66"/>
      <c r="B15" s="66"/>
      <c r="C15" s="66"/>
      <c r="D15" s="66"/>
      <c r="E15" s="66"/>
      <c r="F15" s="66"/>
      <c r="G15" s="69" t="s">
        <v>134</v>
      </c>
      <c r="H15" s="69"/>
      <c r="I15" s="70"/>
      <c r="J15" s="70"/>
      <c r="K15" s="70"/>
      <c r="L15" s="66"/>
    </row>
    <row r="16" spans="1:14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>
      <c r="A17" s="66"/>
      <c r="B17" s="66"/>
      <c r="C17" s="66"/>
      <c r="D17" s="66"/>
      <c r="E17" s="66"/>
      <c r="F17" s="66"/>
      <c r="G17" s="579" t="s">
        <v>49</v>
      </c>
      <c r="H17" s="579"/>
      <c r="I17" s="579"/>
      <c r="J17" s="579"/>
      <c r="K17" s="66"/>
      <c r="L17" s="66"/>
    </row>
    <row r="18" spans="1:12">
      <c r="A18" s="66"/>
      <c r="B18" s="66"/>
      <c r="C18" s="66"/>
      <c r="D18" s="66"/>
      <c r="E18" s="66"/>
      <c r="F18" s="66"/>
      <c r="G18" s="564" t="s">
        <v>388</v>
      </c>
      <c r="H18" s="564"/>
      <c r="I18" s="565"/>
      <c r="J18" s="565"/>
      <c r="K18" s="565"/>
      <c r="L18" s="66"/>
    </row>
    <row r="19" spans="1:12">
      <c r="A19" s="66"/>
      <c r="B19" s="66"/>
      <c r="C19" s="66"/>
      <c r="D19" s="66"/>
      <c r="E19" s="66"/>
      <c r="F19" s="66"/>
      <c r="G19" s="66" t="s">
        <v>334</v>
      </c>
      <c r="H19" s="66"/>
      <c r="I19" s="66"/>
      <c r="J19" s="66"/>
      <c r="K19" s="66"/>
      <c r="L19" s="66"/>
    </row>
    <row r="20" spans="1:1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 t="s">
        <v>50</v>
      </c>
    </row>
    <row r="21" spans="1:12">
      <c r="A21" s="66"/>
      <c r="B21" s="66"/>
      <c r="C21" s="66"/>
      <c r="D21" s="66"/>
      <c r="E21" s="66"/>
      <c r="F21" s="66"/>
      <c r="G21" s="66"/>
      <c r="H21" s="66"/>
      <c r="I21" s="542" t="s">
        <v>51</v>
      </c>
      <c r="J21" s="543"/>
      <c r="K21" s="544"/>
      <c r="L21" s="71">
        <v>25</v>
      </c>
    </row>
    <row r="22" spans="1:12">
      <c r="A22" s="66"/>
      <c r="B22" s="66"/>
      <c r="C22" s="66"/>
      <c r="D22" s="66"/>
      <c r="E22" s="66"/>
      <c r="F22" s="66"/>
      <c r="G22" s="66"/>
      <c r="H22" s="66"/>
      <c r="I22" s="542" t="s">
        <v>52</v>
      </c>
      <c r="J22" s="543"/>
      <c r="K22" s="544"/>
      <c r="L22" s="72"/>
    </row>
    <row r="23" spans="1:12">
      <c r="A23" s="66"/>
      <c r="B23" s="66"/>
      <c r="C23" s="66"/>
      <c r="D23" s="66"/>
      <c r="E23" s="66"/>
      <c r="F23" s="66"/>
      <c r="G23" s="66"/>
      <c r="H23" s="66"/>
      <c r="I23" s="545" t="s">
        <v>53</v>
      </c>
      <c r="J23" s="546"/>
      <c r="K23" s="547"/>
      <c r="L23" s="71"/>
    </row>
    <row r="24" spans="1:1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 t="s">
        <v>54</v>
      </c>
    </row>
    <row r="25" spans="1:12" ht="9" customHeight="1">
      <c r="A25" s="548" t="s">
        <v>55</v>
      </c>
      <c r="B25" s="549"/>
      <c r="C25" s="549"/>
      <c r="D25" s="549"/>
      <c r="E25" s="549"/>
      <c r="F25" s="550"/>
      <c r="G25" s="557" t="s">
        <v>21</v>
      </c>
      <c r="H25" s="548" t="s">
        <v>335</v>
      </c>
      <c r="I25" s="73" t="s">
        <v>56</v>
      </c>
      <c r="J25" s="74"/>
      <c r="K25" s="74"/>
      <c r="L25" s="75"/>
    </row>
    <row r="26" spans="1:12" ht="9.75" customHeight="1">
      <c r="A26" s="551"/>
      <c r="B26" s="552"/>
      <c r="C26" s="552"/>
      <c r="D26" s="552"/>
      <c r="E26" s="552"/>
      <c r="F26" s="553"/>
      <c r="G26" s="558"/>
      <c r="H26" s="551"/>
      <c r="I26" s="76" t="s">
        <v>57</v>
      </c>
      <c r="J26" s="77"/>
      <c r="K26" s="77"/>
      <c r="L26" s="78"/>
    </row>
    <row r="27" spans="1:12" ht="11.25" customHeight="1">
      <c r="A27" s="551"/>
      <c r="B27" s="552"/>
      <c r="C27" s="552"/>
      <c r="D27" s="552"/>
      <c r="E27" s="552"/>
      <c r="F27" s="553"/>
      <c r="G27" s="558"/>
      <c r="H27" s="551"/>
      <c r="I27" s="560" t="s">
        <v>58</v>
      </c>
      <c r="J27" s="73" t="s">
        <v>59</v>
      </c>
      <c r="K27" s="74"/>
      <c r="L27" s="75"/>
    </row>
    <row r="28" spans="1:12" ht="14.25" customHeight="1">
      <c r="A28" s="551"/>
      <c r="B28" s="552"/>
      <c r="C28" s="552"/>
      <c r="D28" s="552"/>
      <c r="E28" s="552"/>
      <c r="F28" s="553"/>
      <c r="G28" s="558"/>
      <c r="H28" s="551"/>
      <c r="I28" s="561"/>
      <c r="J28" s="560" t="s">
        <v>37</v>
      </c>
      <c r="K28" s="73" t="s">
        <v>336</v>
      </c>
      <c r="L28" s="75"/>
    </row>
    <row r="29" spans="1:12" ht="12.75" customHeight="1">
      <c r="A29" s="554"/>
      <c r="B29" s="555"/>
      <c r="C29" s="555"/>
      <c r="D29" s="555"/>
      <c r="E29" s="555"/>
      <c r="F29" s="556"/>
      <c r="G29" s="559"/>
      <c r="H29" s="554"/>
      <c r="I29" s="474"/>
      <c r="J29" s="474"/>
      <c r="K29" s="79" t="s">
        <v>60</v>
      </c>
      <c r="L29" s="79" t="s">
        <v>337</v>
      </c>
    </row>
    <row r="30" spans="1:12" ht="9.75" customHeight="1">
      <c r="A30" s="80">
        <v>1</v>
      </c>
      <c r="B30" s="81"/>
      <c r="C30" s="81"/>
      <c r="D30" s="81"/>
      <c r="E30" s="81"/>
      <c r="F30" s="82"/>
      <c r="G30" s="83">
        <v>2</v>
      </c>
      <c r="H30" s="83">
        <v>3</v>
      </c>
      <c r="I30" s="79">
        <v>4</v>
      </c>
      <c r="J30" s="79">
        <v>5</v>
      </c>
      <c r="K30" s="79">
        <v>6</v>
      </c>
      <c r="L30" s="84">
        <v>7</v>
      </c>
    </row>
    <row r="31" spans="1:12">
      <c r="A31" s="85">
        <v>2</v>
      </c>
      <c r="B31" s="86"/>
      <c r="C31" s="86"/>
      <c r="D31" s="86"/>
      <c r="E31" s="86"/>
      <c r="F31" s="86"/>
      <c r="G31" s="87" t="s">
        <v>83</v>
      </c>
      <c r="H31" s="88">
        <v>1</v>
      </c>
      <c r="I31" s="89">
        <f>I32+I39+I57+I74+I79+I91+I103+I114+I121</f>
        <v>648.30000000000007</v>
      </c>
      <c r="J31" s="89">
        <f>J32+J39+J57+J74+J79+J91+J103+J114+J121</f>
        <v>415.6</v>
      </c>
      <c r="K31" s="90">
        <f>K32+K39</f>
        <v>0</v>
      </c>
      <c r="L31" s="89">
        <f>L32+L39+L57+L74+L79+L91+L103+L114+L121</f>
        <v>0</v>
      </c>
    </row>
    <row r="32" spans="1:12" ht="14.25" customHeight="1">
      <c r="A32" s="91">
        <v>2</v>
      </c>
      <c r="B32" s="91">
        <v>1</v>
      </c>
      <c r="C32" s="92"/>
      <c r="D32" s="92"/>
      <c r="E32" s="92"/>
      <c r="F32" s="92"/>
      <c r="G32" s="93" t="s">
        <v>61</v>
      </c>
      <c r="H32" s="94">
        <v>2</v>
      </c>
      <c r="I32" s="95">
        <f>I34+I36+I38</f>
        <v>54.3</v>
      </c>
      <c r="J32" s="95">
        <f>J34+J36+J38</f>
        <v>62.900000000000006</v>
      </c>
      <c r="K32" s="95">
        <f>K34+K36</f>
        <v>0</v>
      </c>
      <c r="L32" s="95">
        <f>L37</f>
        <v>0</v>
      </c>
    </row>
    <row r="33" spans="1:12">
      <c r="A33" s="92">
        <v>2</v>
      </c>
      <c r="B33" s="92">
        <v>1</v>
      </c>
      <c r="C33" s="92">
        <v>1</v>
      </c>
      <c r="D33" s="92"/>
      <c r="E33" s="92"/>
      <c r="F33" s="92"/>
      <c r="G33" s="96" t="s">
        <v>39</v>
      </c>
      <c r="H33" s="97">
        <v>3</v>
      </c>
      <c r="I33" s="98">
        <f>I34+I36</f>
        <v>41.5</v>
      </c>
      <c r="J33" s="98">
        <f>J34+J36</f>
        <v>44.1</v>
      </c>
      <c r="K33" s="98">
        <f>K34+K36</f>
        <v>0</v>
      </c>
      <c r="L33" s="92" t="s">
        <v>41</v>
      </c>
    </row>
    <row r="34" spans="1:12">
      <c r="A34" s="92">
        <v>2</v>
      </c>
      <c r="B34" s="92">
        <v>1</v>
      </c>
      <c r="C34" s="92">
        <v>1</v>
      </c>
      <c r="D34" s="92">
        <v>1</v>
      </c>
      <c r="E34" s="92">
        <v>1</v>
      </c>
      <c r="F34" s="92">
        <v>1</v>
      </c>
      <c r="G34" s="96" t="s">
        <v>23</v>
      </c>
      <c r="H34" s="97">
        <v>4</v>
      </c>
      <c r="I34" s="99">
        <v>41.5</v>
      </c>
      <c r="J34" s="99">
        <v>44.1</v>
      </c>
      <c r="K34" s="99"/>
      <c r="L34" s="92" t="s">
        <v>41</v>
      </c>
    </row>
    <row r="35" spans="1:12" ht="14.25" customHeight="1">
      <c r="A35" s="92"/>
      <c r="B35" s="92"/>
      <c r="C35" s="92"/>
      <c r="D35" s="92"/>
      <c r="E35" s="92"/>
      <c r="F35" s="92"/>
      <c r="G35" s="96" t="s">
        <v>62</v>
      </c>
      <c r="H35" s="97">
        <v>5</v>
      </c>
      <c r="I35" s="99">
        <v>6.3</v>
      </c>
      <c r="J35" s="99">
        <v>6.9</v>
      </c>
      <c r="K35" s="99"/>
      <c r="L35" s="92" t="s">
        <v>41</v>
      </c>
    </row>
    <row r="36" spans="1:12">
      <c r="A36" s="92">
        <v>2</v>
      </c>
      <c r="B36" s="92">
        <v>1</v>
      </c>
      <c r="C36" s="92">
        <v>1</v>
      </c>
      <c r="D36" s="92">
        <v>1</v>
      </c>
      <c r="E36" s="92">
        <v>1</v>
      </c>
      <c r="F36" s="92">
        <v>2</v>
      </c>
      <c r="G36" s="96" t="s">
        <v>24</v>
      </c>
      <c r="H36" s="97">
        <v>6</v>
      </c>
      <c r="I36" s="99"/>
      <c r="J36" s="99"/>
      <c r="K36" s="99"/>
      <c r="L36" s="92" t="s">
        <v>41</v>
      </c>
    </row>
    <row r="37" spans="1:12">
      <c r="A37" s="92">
        <v>2</v>
      </c>
      <c r="B37" s="92">
        <v>1</v>
      </c>
      <c r="C37" s="92">
        <v>2</v>
      </c>
      <c r="D37" s="92"/>
      <c r="E37" s="92"/>
      <c r="F37" s="92"/>
      <c r="G37" s="96" t="s">
        <v>25</v>
      </c>
      <c r="H37" s="97">
        <v>7</v>
      </c>
      <c r="I37" s="98">
        <f>I38</f>
        <v>12.8</v>
      </c>
      <c r="J37" s="98">
        <f>J38</f>
        <v>18.8</v>
      </c>
      <c r="K37" s="92" t="s">
        <v>41</v>
      </c>
      <c r="L37" s="98">
        <f>L38</f>
        <v>0</v>
      </c>
    </row>
    <row r="38" spans="1:12">
      <c r="A38" s="92">
        <v>2</v>
      </c>
      <c r="B38" s="92">
        <v>1</v>
      </c>
      <c r="C38" s="92">
        <v>2</v>
      </c>
      <c r="D38" s="92">
        <v>1</v>
      </c>
      <c r="E38" s="92">
        <v>1</v>
      </c>
      <c r="F38" s="92">
        <v>1</v>
      </c>
      <c r="G38" s="96" t="s">
        <v>25</v>
      </c>
      <c r="H38" s="97">
        <v>8</v>
      </c>
      <c r="I38" s="99">
        <v>12.8</v>
      </c>
      <c r="J38" s="99">
        <v>18.8</v>
      </c>
      <c r="K38" s="92" t="s">
        <v>41</v>
      </c>
      <c r="L38" s="100"/>
    </row>
    <row r="39" spans="1:12" ht="15" customHeight="1">
      <c r="A39" s="91">
        <v>2</v>
      </c>
      <c r="B39" s="91">
        <v>2</v>
      </c>
      <c r="C39" s="92"/>
      <c r="D39" s="92"/>
      <c r="E39" s="92"/>
      <c r="F39" s="92"/>
      <c r="G39" s="93" t="s">
        <v>338</v>
      </c>
      <c r="H39" s="94">
        <v>9</v>
      </c>
      <c r="I39" s="95">
        <f>I40</f>
        <v>466.90000000000003</v>
      </c>
      <c r="J39" s="95">
        <f>J40</f>
        <v>207.9</v>
      </c>
      <c r="K39" s="95">
        <f>K40</f>
        <v>0</v>
      </c>
      <c r="L39" s="95">
        <f>L40</f>
        <v>0</v>
      </c>
    </row>
    <row r="40" spans="1:12" ht="14.25" customHeight="1">
      <c r="A40" s="92">
        <v>2</v>
      </c>
      <c r="B40" s="92">
        <v>2</v>
      </c>
      <c r="C40" s="92">
        <v>1</v>
      </c>
      <c r="D40" s="92"/>
      <c r="E40" s="92"/>
      <c r="F40" s="92"/>
      <c r="G40" s="96" t="s">
        <v>338</v>
      </c>
      <c r="H40" s="97">
        <v>10</v>
      </c>
      <c r="I40" s="98">
        <f>I41+I42+I43+I44+I45+I46+I47+I48+I49+I50+I51+I52+I53+I54+I55+I56</f>
        <v>466.90000000000003</v>
      </c>
      <c r="J40" s="98">
        <f>J41+J42+J43+J44+J45+J46+J47+J48+J49+J50+J51+J52+J53+J54+J55+J56</f>
        <v>207.9</v>
      </c>
      <c r="K40" s="98">
        <f>K46</f>
        <v>0</v>
      </c>
      <c r="L40" s="98">
        <f>L41+L42+L43+L44+L45+L47+L48+L49+L50+L51+L52+L53+L54+L55+L56</f>
        <v>0</v>
      </c>
    </row>
    <row r="41" spans="1:12">
      <c r="A41" s="92">
        <v>2</v>
      </c>
      <c r="B41" s="92">
        <v>2</v>
      </c>
      <c r="C41" s="92">
        <v>1</v>
      </c>
      <c r="D41" s="92">
        <v>1</v>
      </c>
      <c r="E41" s="92">
        <v>1</v>
      </c>
      <c r="F41" s="92">
        <v>1</v>
      </c>
      <c r="G41" s="96" t="s">
        <v>236</v>
      </c>
      <c r="H41" s="97">
        <v>11</v>
      </c>
      <c r="I41" s="99">
        <v>5.5</v>
      </c>
      <c r="J41" s="99">
        <v>5.6</v>
      </c>
      <c r="K41" s="92" t="s">
        <v>41</v>
      </c>
      <c r="L41" s="99"/>
    </row>
    <row r="42" spans="1:12" ht="22.5">
      <c r="A42" s="92">
        <v>2</v>
      </c>
      <c r="B42" s="92">
        <v>2</v>
      </c>
      <c r="C42" s="92">
        <v>1</v>
      </c>
      <c r="D42" s="92">
        <v>1</v>
      </c>
      <c r="E42" s="92">
        <v>1</v>
      </c>
      <c r="F42" s="92">
        <v>2</v>
      </c>
      <c r="G42" s="96" t="s">
        <v>237</v>
      </c>
      <c r="H42" s="97">
        <v>12</v>
      </c>
      <c r="I42" s="99"/>
      <c r="J42" s="99"/>
      <c r="K42" s="92" t="s">
        <v>41</v>
      </c>
      <c r="L42" s="99"/>
    </row>
    <row r="43" spans="1:12" ht="17.25" customHeight="1">
      <c r="A43" s="92">
        <v>2</v>
      </c>
      <c r="B43" s="92">
        <v>2</v>
      </c>
      <c r="C43" s="92">
        <v>1</v>
      </c>
      <c r="D43" s="92">
        <v>1</v>
      </c>
      <c r="E43" s="92">
        <v>1</v>
      </c>
      <c r="F43" s="92">
        <v>5</v>
      </c>
      <c r="G43" s="96" t="s">
        <v>238</v>
      </c>
      <c r="H43" s="97">
        <v>13</v>
      </c>
      <c r="I43" s="99">
        <v>6.1</v>
      </c>
      <c r="J43" s="99">
        <v>3.3</v>
      </c>
      <c r="K43" s="92" t="s">
        <v>41</v>
      </c>
      <c r="L43" s="99"/>
    </row>
    <row r="44" spans="1:12" ht="23.25" customHeight="1">
      <c r="A44" s="92">
        <v>2</v>
      </c>
      <c r="B44" s="92">
        <v>2</v>
      </c>
      <c r="C44" s="92">
        <v>1</v>
      </c>
      <c r="D44" s="92">
        <v>1</v>
      </c>
      <c r="E44" s="92">
        <v>1</v>
      </c>
      <c r="F44" s="92">
        <v>6</v>
      </c>
      <c r="G44" s="96" t="s">
        <v>239</v>
      </c>
      <c r="H44" s="97">
        <v>14</v>
      </c>
      <c r="I44" s="99">
        <v>14.5</v>
      </c>
      <c r="J44" s="99">
        <v>10</v>
      </c>
      <c r="K44" s="92" t="s">
        <v>41</v>
      </c>
      <c r="L44" s="99"/>
    </row>
    <row r="45" spans="1:12" ht="14.25" customHeight="1">
      <c r="A45" s="92">
        <v>2</v>
      </c>
      <c r="B45" s="92">
        <v>2</v>
      </c>
      <c r="C45" s="92">
        <v>1</v>
      </c>
      <c r="D45" s="92">
        <v>1</v>
      </c>
      <c r="E45" s="92">
        <v>1</v>
      </c>
      <c r="F45" s="92">
        <v>7</v>
      </c>
      <c r="G45" s="96" t="s">
        <v>240</v>
      </c>
      <c r="H45" s="97">
        <v>15</v>
      </c>
      <c r="I45" s="99"/>
      <c r="J45" s="99"/>
      <c r="K45" s="92" t="s">
        <v>41</v>
      </c>
      <c r="L45" s="99"/>
    </row>
    <row r="46" spans="1:12" ht="12.75" customHeight="1">
      <c r="A46" s="92">
        <v>2</v>
      </c>
      <c r="B46" s="92">
        <v>2</v>
      </c>
      <c r="C46" s="92">
        <v>1</v>
      </c>
      <c r="D46" s="92">
        <v>1</v>
      </c>
      <c r="E46" s="92">
        <v>1</v>
      </c>
      <c r="F46" s="92">
        <v>11</v>
      </c>
      <c r="G46" s="96" t="s">
        <v>241</v>
      </c>
      <c r="H46" s="97">
        <v>16</v>
      </c>
      <c r="I46" s="99">
        <v>0.1</v>
      </c>
      <c r="J46" s="99"/>
      <c r="K46" s="99"/>
      <c r="L46" s="92" t="s">
        <v>41</v>
      </c>
    </row>
    <row r="47" spans="1:12" ht="15.75" customHeight="1">
      <c r="A47" s="92">
        <v>2</v>
      </c>
      <c r="B47" s="92">
        <v>2</v>
      </c>
      <c r="C47" s="92">
        <v>1</v>
      </c>
      <c r="D47" s="92">
        <v>1</v>
      </c>
      <c r="E47" s="92">
        <v>1</v>
      </c>
      <c r="F47" s="92">
        <v>12</v>
      </c>
      <c r="G47" s="96" t="s">
        <v>242</v>
      </c>
      <c r="H47" s="97">
        <v>17</v>
      </c>
      <c r="I47" s="99">
        <v>164.2</v>
      </c>
      <c r="J47" s="99">
        <v>78.900000000000006</v>
      </c>
      <c r="K47" s="92" t="s">
        <v>41</v>
      </c>
      <c r="L47" s="99"/>
    </row>
    <row r="48" spans="1:12" ht="22.5">
      <c r="A48" s="92">
        <v>2</v>
      </c>
      <c r="B48" s="92">
        <v>2</v>
      </c>
      <c r="C48" s="92">
        <v>1</v>
      </c>
      <c r="D48" s="92">
        <v>1</v>
      </c>
      <c r="E48" s="92">
        <v>1</v>
      </c>
      <c r="F48" s="92">
        <v>14</v>
      </c>
      <c r="G48" s="96" t="s">
        <v>243</v>
      </c>
      <c r="H48" s="97">
        <v>18</v>
      </c>
      <c r="I48" s="99">
        <v>2.8</v>
      </c>
      <c r="J48" s="99">
        <v>0.1</v>
      </c>
      <c r="K48" s="92" t="s">
        <v>41</v>
      </c>
      <c r="L48" s="99"/>
    </row>
    <row r="49" spans="1:12" ht="14.25" customHeight="1">
      <c r="A49" s="92">
        <v>2</v>
      </c>
      <c r="B49" s="92">
        <v>2</v>
      </c>
      <c r="C49" s="92">
        <v>1</v>
      </c>
      <c r="D49" s="92">
        <v>1</v>
      </c>
      <c r="E49" s="92">
        <v>1</v>
      </c>
      <c r="F49" s="92">
        <v>15</v>
      </c>
      <c r="G49" s="96" t="s">
        <v>244</v>
      </c>
      <c r="H49" s="97">
        <v>19</v>
      </c>
      <c r="I49" s="99">
        <v>0.7</v>
      </c>
      <c r="J49" s="99">
        <v>2.7</v>
      </c>
      <c r="K49" s="92" t="s">
        <v>41</v>
      </c>
      <c r="L49" s="99"/>
    </row>
    <row r="50" spans="1:12">
      <c r="A50" s="92">
        <v>2</v>
      </c>
      <c r="B50" s="92">
        <v>2</v>
      </c>
      <c r="C50" s="92">
        <v>1</v>
      </c>
      <c r="D50" s="92">
        <v>1</v>
      </c>
      <c r="E50" s="92">
        <v>1</v>
      </c>
      <c r="F50" s="92">
        <v>16</v>
      </c>
      <c r="G50" s="96" t="s">
        <v>245</v>
      </c>
      <c r="H50" s="97">
        <v>20</v>
      </c>
      <c r="I50" s="99">
        <v>0.1</v>
      </c>
      <c r="J50" s="99"/>
      <c r="K50" s="92" t="s">
        <v>41</v>
      </c>
      <c r="L50" s="99"/>
    </row>
    <row r="51" spans="1:12" ht="22.5">
      <c r="A51" s="92">
        <v>2</v>
      </c>
      <c r="B51" s="92">
        <v>2</v>
      </c>
      <c r="C51" s="92">
        <v>1</v>
      </c>
      <c r="D51" s="92">
        <v>1</v>
      </c>
      <c r="E51" s="92">
        <v>1</v>
      </c>
      <c r="F51" s="92">
        <v>17</v>
      </c>
      <c r="G51" s="96" t="s">
        <v>246</v>
      </c>
      <c r="H51" s="97">
        <v>21</v>
      </c>
      <c r="I51" s="99"/>
      <c r="J51" s="99"/>
      <c r="K51" s="92" t="s">
        <v>41</v>
      </c>
      <c r="L51" s="99"/>
    </row>
    <row r="52" spans="1:12" ht="17.25" customHeight="1">
      <c r="A52" s="92">
        <v>2</v>
      </c>
      <c r="B52" s="92">
        <v>2</v>
      </c>
      <c r="C52" s="92">
        <v>1</v>
      </c>
      <c r="D52" s="92">
        <v>1</v>
      </c>
      <c r="E52" s="92">
        <v>1</v>
      </c>
      <c r="F52" s="92">
        <v>20</v>
      </c>
      <c r="G52" s="96" t="s">
        <v>247</v>
      </c>
      <c r="H52" s="97">
        <v>22</v>
      </c>
      <c r="I52" s="99">
        <v>137</v>
      </c>
      <c r="J52" s="99">
        <v>72.5</v>
      </c>
      <c r="K52" s="92" t="s">
        <v>41</v>
      </c>
      <c r="L52" s="99"/>
    </row>
    <row r="53" spans="1:12" ht="24" customHeight="1">
      <c r="A53" s="92">
        <v>2</v>
      </c>
      <c r="B53" s="92">
        <v>2</v>
      </c>
      <c r="C53" s="92">
        <v>1</v>
      </c>
      <c r="D53" s="92">
        <v>1</v>
      </c>
      <c r="E53" s="92">
        <v>1</v>
      </c>
      <c r="F53" s="92">
        <v>21</v>
      </c>
      <c r="G53" s="96" t="s">
        <v>248</v>
      </c>
      <c r="H53" s="97">
        <v>23</v>
      </c>
      <c r="I53" s="99">
        <v>2.8</v>
      </c>
      <c r="J53" s="99">
        <v>1.6</v>
      </c>
      <c r="K53" s="92" t="s">
        <v>41</v>
      </c>
      <c r="L53" s="99"/>
    </row>
    <row r="54" spans="1:12">
      <c r="A54" s="92">
        <v>2</v>
      </c>
      <c r="B54" s="92">
        <v>2</v>
      </c>
      <c r="C54" s="92">
        <v>1</v>
      </c>
      <c r="D54" s="92">
        <v>1</v>
      </c>
      <c r="E54" s="92">
        <v>1</v>
      </c>
      <c r="F54" s="92">
        <v>22</v>
      </c>
      <c r="G54" s="96" t="s">
        <v>249</v>
      </c>
      <c r="H54" s="97">
        <v>24</v>
      </c>
      <c r="I54" s="99">
        <v>3.8</v>
      </c>
      <c r="J54" s="99">
        <v>2.1</v>
      </c>
      <c r="K54" s="92" t="s">
        <v>41</v>
      </c>
      <c r="L54" s="99"/>
    </row>
    <row r="55" spans="1:12" ht="15.75" customHeight="1">
      <c r="A55" s="92">
        <v>2</v>
      </c>
      <c r="B55" s="92">
        <v>2</v>
      </c>
      <c r="C55" s="92">
        <v>1</v>
      </c>
      <c r="D55" s="92">
        <v>1</v>
      </c>
      <c r="E55" s="92">
        <v>1</v>
      </c>
      <c r="F55" s="92">
        <v>23</v>
      </c>
      <c r="G55" s="96" t="s">
        <v>250</v>
      </c>
      <c r="H55" s="97">
        <v>25</v>
      </c>
      <c r="I55" s="99">
        <v>6.3</v>
      </c>
      <c r="J55" s="99">
        <v>0.7</v>
      </c>
      <c r="K55" s="92" t="s">
        <v>41</v>
      </c>
      <c r="L55" s="99"/>
    </row>
    <row r="56" spans="1:12" ht="18" customHeight="1">
      <c r="A56" s="92">
        <v>2</v>
      </c>
      <c r="B56" s="92">
        <v>2</v>
      </c>
      <c r="C56" s="92">
        <v>1</v>
      </c>
      <c r="D56" s="92">
        <v>1</v>
      </c>
      <c r="E56" s="92">
        <v>1</v>
      </c>
      <c r="F56" s="92">
        <v>30</v>
      </c>
      <c r="G56" s="96" t="s">
        <v>251</v>
      </c>
      <c r="H56" s="97">
        <v>26</v>
      </c>
      <c r="I56" s="99">
        <v>123</v>
      </c>
      <c r="J56" s="99">
        <v>30.4</v>
      </c>
      <c r="K56" s="92" t="s">
        <v>41</v>
      </c>
      <c r="L56" s="99"/>
    </row>
    <row r="57" spans="1:12">
      <c r="A57" s="91">
        <v>2</v>
      </c>
      <c r="B57" s="91">
        <v>3</v>
      </c>
      <c r="C57" s="91"/>
      <c r="D57" s="91"/>
      <c r="E57" s="91"/>
      <c r="F57" s="91"/>
      <c r="G57" s="93" t="s">
        <v>63</v>
      </c>
      <c r="H57" s="94">
        <v>27</v>
      </c>
      <c r="I57" s="95">
        <f>I58+I71</f>
        <v>0</v>
      </c>
      <c r="J57" s="95">
        <f>J58+J71</f>
        <v>0</v>
      </c>
      <c r="K57" s="92" t="s">
        <v>41</v>
      </c>
      <c r="L57" s="95">
        <f>L58+L71</f>
        <v>0</v>
      </c>
    </row>
    <row r="58" spans="1:12">
      <c r="A58" s="92">
        <v>2</v>
      </c>
      <c r="B58" s="92">
        <v>3</v>
      </c>
      <c r="C58" s="92">
        <v>1</v>
      </c>
      <c r="D58" s="92"/>
      <c r="E58" s="92"/>
      <c r="F58" s="92"/>
      <c r="G58" s="96" t="s">
        <v>63</v>
      </c>
      <c r="H58" s="97">
        <v>28</v>
      </c>
      <c r="I58" s="98">
        <f>I59+I63+I67</f>
        <v>0</v>
      </c>
      <c r="J58" s="98">
        <f>J59+J63+J67</f>
        <v>0</v>
      </c>
      <c r="K58" s="92" t="s">
        <v>41</v>
      </c>
      <c r="L58" s="98">
        <f>L59+L63+L67</f>
        <v>0</v>
      </c>
    </row>
    <row r="59" spans="1:12">
      <c r="A59" s="92">
        <v>2</v>
      </c>
      <c r="B59" s="92">
        <v>3</v>
      </c>
      <c r="C59" s="92">
        <v>1</v>
      </c>
      <c r="D59" s="92">
        <v>1</v>
      </c>
      <c r="E59" s="92"/>
      <c r="F59" s="92"/>
      <c r="G59" s="96" t="s">
        <v>253</v>
      </c>
      <c r="H59" s="97">
        <v>29</v>
      </c>
      <c r="I59" s="98">
        <f>I60+I61+I62</f>
        <v>0</v>
      </c>
      <c r="J59" s="98">
        <f>J60+J61+J62</f>
        <v>0</v>
      </c>
      <c r="K59" s="92" t="s">
        <v>41</v>
      </c>
      <c r="L59" s="98">
        <f>L60+L61+L62</f>
        <v>0</v>
      </c>
    </row>
    <row r="60" spans="1:12" ht="16.5" customHeight="1">
      <c r="A60" s="92">
        <v>2</v>
      </c>
      <c r="B60" s="92">
        <v>3</v>
      </c>
      <c r="C60" s="92">
        <v>1</v>
      </c>
      <c r="D60" s="92">
        <v>1</v>
      </c>
      <c r="E60" s="92">
        <v>1</v>
      </c>
      <c r="F60" s="92">
        <v>1</v>
      </c>
      <c r="G60" s="96" t="s">
        <v>26</v>
      </c>
      <c r="H60" s="97">
        <v>30</v>
      </c>
      <c r="I60" s="99"/>
      <c r="J60" s="99"/>
      <c r="K60" s="92" t="s">
        <v>41</v>
      </c>
      <c r="L60" s="99"/>
    </row>
    <row r="61" spans="1:12" ht="15" customHeight="1">
      <c r="A61" s="92">
        <v>2</v>
      </c>
      <c r="B61" s="92">
        <v>3</v>
      </c>
      <c r="C61" s="92">
        <v>1</v>
      </c>
      <c r="D61" s="92">
        <v>1</v>
      </c>
      <c r="E61" s="92">
        <v>1</v>
      </c>
      <c r="F61" s="92">
        <v>2</v>
      </c>
      <c r="G61" s="96" t="s">
        <v>64</v>
      </c>
      <c r="H61" s="97">
        <v>31</v>
      </c>
      <c r="I61" s="99"/>
      <c r="J61" s="99"/>
      <c r="K61" s="92" t="s">
        <v>41</v>
      </c>
      <c r="L61" s="99"/>
    </row>
    <row r="62" spans="1:12" ht="16.5" customHeight="1">
      <c r="A62" s="92">
        <v>2</v>
      </c>
      <c r="B62" s="92">
        <v>3</v>
      </c>
      <c r="C62" s="92">
        <v>1</v>
      </c>
      <c r="D62" s="92">
        <v>1</v>
      </c>
      <c r="E62" s="92">
        <v>1</v>
      </c>
      <c r="F62" s="92">
        <v>3</v>
      </c>
      <c r="G62" s="96" t="s">
        <v>27</v>
      </c>
      <c r="H62" s="97">
        <v>32</v>
      </c>
      <c r="I62" s="99"/>
      <c r="J62" s="99"/>
      <c r="K62" s="92" t="s">
        <v>41</v>
      </c>
      <c r="L62" s="99"/>
    </row>
    <row r="63" spans="1:12" ht="21.75" customHeight="1">
      <c r="A63" s="92">
        <v>2</v>
      </c>
      <c r="B63" s="92">
        <v>3</v>
      </c>
      <c r="C63" s="92">
        <v>1</v>
      </c>
      <c r="D63" s="92">
        <v>2</v>
      </c>
      <c r="E63" s="92"/>
      <c r="F63" s="92"/>
      <c r="G63" s="96" t="s">
        <v>339</v>
      </c>
      <c r="H63" s="97">
        <v>33</v>
      </c>
      <c r="I63" s="98">
        <f>I64+I65+I66</f>
        <v>0</v>
      </c>
      <c r="J63" s="98">
        <f>J64+J65+J66</f>
        <v>0</v>
      </c>
      <c r="K63" s="92" t="s">
        <v>41</v>
      </c>
      <c r="L63" s="98">
        <f>L64+L65+L66</f>
        <v>0</v>
      </c>
    </row>
    <row r="64" spans="1:12" ht="18" customHeight="1">
      <c r="A64" s="92">
        <v>2</v>
      </c>
      <c r="B64" s="92">
        <v>3</v>
      </c>
      <c r="C64" s="92">
        <v>1</v>
      </c>
      <c r="D64" s="92">
        <v>2</v>
      </c>
      <c r="E64" s="92">
        <v>1</v>
      </c>
      <c r="F64" s="92">
        <v>1</v>
      </c>
      <c r="G64" s="96" t="s">
        <v>26</v>
      </c>
      <c r="H64" s="97">
        <v>34</v>
      </c>
      <c r="I64" s="99"/>
      <c r="J64" s="99"/>
      <c r="K64" s="92" t="s">
        <v>41</v>
      </c>
      <c r="L64" s="99"/>
    </row>
    <row r="65" spans="1:12" ht="15.75" customHeight="1">
      <c r="A65" s="92">
        <v>2</v>
      </c>
      <c r="B65" s="92">
        <v>3</v>
      </c>
      <c r="C65" s="92">
        <v>1</v>
      </c>
      <c r="D65" s="92">
        <v>2</v>
      </c>
      <c r="E65" s="92">
        <v>1</v>
      </c>
      <c r="F65" s="92">
        <v>2</v>
      </c>
      <c r="G65" s="96" t="s">
        <v>64</v>
      </c>
      <c r="H65" s="97">
        <v>35</v>
      </c>
      <c r="I65" s="99"/>
      <c r="J65" s="99"/>
      <c r="K65" s="92" t="s">
        <v>41</v>
      </c>
      <c r="L65" s="99"/>
    </row>
    <row r="66" spans="1:12" ht="15.75" customHeight="1">
      <c r="A66" s="92">
        <v>2</v>
      </c>
      <c r="B66" s="92">
        <v>3</v>
      </c>
      <c r="C66" s="92">
        <v>1</v>
      </c>
      <c r="D66" s="92">
        <v>2</v>
      </c>
      <c r="E66" s="92">
        <v>1</v>
      </c>
      <c r="F66" s="92">
        <v>3</v>
      </c>
      <c r="G66" s="96" t="s">
        <v>27</v>
      </c>
      <c r="H66" s="97">
        <v>36</v>
      </c>
      <c r="I66" s="99"/>
      <c r="J66" s="99"/>
      <c r="K66" s="92" t="s">
        <v>41</v>
      </c>
      <c r="L66" s="99"/>
    </row>
    <row r="67" spans="1:12" ht="20.25" customHeight="1">
      <c r="A67" s="92">
        <v>2</v>
      </c>
      <c r="B67" s="92">
        <v>3</v>
      </c>
      <c r="C67" s="92">
        <v>1</v>
      </c>
      <c r="D67" s="92">
        <v>3</v>
      </c>
      <c r="E67" s="92"/>
      <c r="F67" s="92"/>
      <c r="G67" s="96" t="s">
        <v>340</v>
      </c>
      <c r="H67" s="97">
        <v>37</v>
      </c>
      <c r="I67" s="98">
        <f>I68+I69+I70</f>
        <v>0</v>
      </c>
      <c r="J67" s="98">
        <f>J68+J69+J70</f>
        <v>0</v>
      </c>
      <c r="K67" s="92" t="s">
        <v>41</v>
      </c>
      <c r="L67" s="98">
        <f>L68+L69+L70</f>
        <v>0</v>
      </c>
    </row>
    <row r="68" spans="1:12">
      <c r="A68" s="92">
        <v>2</v>
      </c>
      <c r="B68" s="92">
        <v>3</v>
      </c>
      <c r="C68" s="92">
        <v>1</v>
      </c>
      <c r="D68" s="92">
        <v>3</v>
      </c>
      <c r="E68" s="92">
        <v>1</v>
      </c>
      <c r="F68" s="92">
        <v>1</v>
      </c>
      <c r="G68" s="96" t="s">
        <v>256</v>
      </c>
      <c r="H68" s="97">
        <v>38</v>
      </c>
      <c r="I68" s="99"/>
      <c r="J68" s="99"/>
      <c r="K68" s="92" t="s">
        <v>41</v>
      </c>
      <c r="L68" s="99"/>
    </row>
    <row r="69" spans="1:12" ht="13.5" customHeight="1">
      <c r="A69" s="92">
        <v>2</v>
      </c>
      <c r="B69" s="92">
        <v>3</v>
      </c>
      <c r="C69" s="92">
        <v>1</v>
      </c>
      <c r="D69" s="92">
        <v>3</v>
      </c>
      <c r="E69" s="92">
        <v>1</v>
      </c>
      <c r="F69" s="92">
        <v>2</v>
      </c>
      <c r="G69" s="96" t="s">
        <v>257</v>
      </c>
      <c r="H69" s="97">
        <v>39</v>
      </c>
      <c r="I69" s="99"/>
      <c r="J69" s="99"/>
      <c r="K69" s="92" t="s">
        <v>41</v>
      </c>
      <c r="L69" s="99"/>
    </row>
    <row r="70" spans="1:12" ht="15" customHeight="1">
      <c r="A70" s="92">
        <v>2</v>
      </c>
      <c r="B70" s="92">
        <v>3</v>
      </c>
      <c r="C70" s="92">
        <v>1</v>
      </c>
      <c r="D70" s="92">
        <v>3</v>
      </c>
      <c r="E70" s="92">
        <v>1</v>
      </c>
      <c r="F70" s="92">
        <v>3</v>
      </c>
      <c r="G70" s="96" t="s">
        <v>258</v>
      </c>
      <c r="H70" s="97">
        <v>40</v>
      </c>
      <c r="I70" s="99"/>
      <c r="J70" s="99"/>
      <c r="K70" s="92" t="s">
        <v>41</v>
      </c>
      <c r="L70" s="99"/>
    </row>
    <row r="71" spans="1:12">
      <c r="A71" s="92">
        <v>2</v>
      </c>
      <c r="B71" s="92">
        <v>3</v>
      </c>
      <c r="C71" s="92">
        <v>2</v>
      </c>
      <c r="D71" s="92"/>
      <c r="E71" s="92"/>
      <c r="F71" s="92"/>
      <c r="G71" s="96" t="s">
        <v>259</v>
      </c>
      <c r="H71" s="97">
        <v>41</v>
      </c>
      <c r="I71" s="98">
        <f>I73</f>
        <v>0</v>
      </c>
      <c r="J71" s="98">
        <f>J73</f>
        <v>0</v>
      </c>
      <c r="K71" s="92" t="s">
        <v>41</v>
      </c>
      <c r="L71" s="98">
        <f>L73</f>
        <v>0</v>
      </c>
    </row>
    <row r="72" spans="1:12">
      <c r="A72" s="92">
        <v>2</v>
      </c>
      <c r="B72" s="92">
        <v>3</v>
      </c>
      <c r="C72" s="92">
        <v>2</v>
      </c>
      <c r="D72" s="92">
        <v>1</v>
      </c>
      <c r="E72" s="92"/>
      <c r="F72" s="92"/>
      <c r="G72" s="96" t="s">
        <v>259</v>
      </c>
      <c r="H72" s="97">
        <v>42</v>
      </c>
      <c r="I72" s="98">
        <f>I73</f>
        <v>0</v>
      </c>
      <c r="J72" s="98">
        <f>J73</f>
        <v>0</v>
      </c>
      <c r="K72" s="92" t="s">
        <v>41</v>
      </c>
      <c r="L72" s="98">
        <f>L73</f>
        <v>0</v>
      </c>
    </row>
    <row r="73" spans="1:12">
      <c r="A73" s="92">
        <v>2</v>
      </c>
      <c r="B73" s="92">
        <v>3</v>
      </c>
      <c r="C73" s="92">
        <v>2</v>
      </c>
      <c r="D73" s="92">
        <v>1</v>
      </c>
      <c r="E73" s="92">
        <v>1</v>
      </c>
      <c r="F73" s="92">
        <v>1</v>
      </c>
      <c r="G73" s="96" t="s">
        <v>259</v>
      </c>
      <c r="H73" s="97">
        <v>43</v>
      </c>
      <c r="I73" s="99"/>
      <c r="J73" s="99"/>
      <c r="K73" s="92" t="s">
        <v>41</v>
      </c>
      <c r="L73" s="99"/>
    </row>
    <row r="74" spans="1:12">
      <c r="A74" s="91">
        <v>2</v>
      </c>
      <c r="B74" s="91">
        <v>4</v>
      </c>
      <c r="C74" s="91"/>
      <c r="D74" s="91"/>
      <c r="E74" s="91"/>
      <c r="F74" s="91"/>
      <c r="G74" s="93" t="s">
        <v>36</v>
      </c>
      <c r="H74" s="94">
        <v>44</v>
      </c>
      <c r="I74" s="95">
        <f>I75</f>
        <v>9.6</v>
      </c>
      <c r="J74" s="95">
        <f>J75</f>
        <v>0.8</v>
      </c>
      <c r="K74" s="92" t="s">
        <v>41</v>
      </c>
      <c r="L74" s="95">
        <f>L75</f>
        <v>0</v>
      </c>
    </row>
    <row r="75" spans="1:12">
      <c r="A75" s="92">
        <v>2</v>
      </c>
      <c r="B75" s="92">
        <v>4</v>
      </c>
      <c r="C75" s="92">
        <v>1</v>
      </c>
      <c r="D75" s="92"/>
      <c r="E75" s="92"/>
      <c r="F75" s="92"/>
      <c r="G75" s="96" t="s">
        <v>65</v>
      </c>
      <c r="H75" s="97">
        <v>45</v>
      </c>
      <c r="I75" s="98">
        <f>I76+I77+I78</f>
        <v>9.6</v>
      </c>
      <c r="J75" s="98">
        <f>J76+J77+J78</f>
        <v>0.8</v>
      </c>
      <c r="K75" s="92" t="s">
        <v>41</v>
      </c>
      <c r="L75" s="98">
        <f>L76+L77+L78</f>
        <v>0</v>
      </c>
    </row>
    <row r="76" spans="1:12">
      <c r="A76" s="92">
        <v>2</v>
      </c>
      <c r="B76" s="92">
        <v>4</v>
      </c>
      <c r="C76" s="92">
        <v>1</v>
      </c>
      <c r="D76" s="92">
        <v>1</v>
      </c>
      <c r="E76" s="92">
        <v>1</v>
      </c>
      <c r="F76" s="92">
        <v>1</v>
      </c>
      <c r="G76" s="96" t="s">
        <v>66</v>
      </c>
      <c r="H76" s="97">
        <v>46</v>
      </c>
      <c r="I76" s="99"/>
      <c r="J76" s="99"/>
      <c r="K76" s="92" t="s">
        <v>41</v>
      </c>
      <c r="L76" s="99"/>
    </row>
    <row r="77" spans="1:12">
      <c r="A77" s="92">
        <v>2</v>
      </c>
      <c r="B77" s="92">
        <v>4</v>
      </c>
      <c r="C77" s="92">
        <v>1</v>
      </c>
      <c r="D77" s="92">
        <v>1</v>
      </c>
      <c r="E77" s="92">
        <v>1</v>
      </c>
      <c r="F77" s="92">
        <v>2</v>
      </c>
      <c r="G77" s="96" t="s">
        <v>28</v>
      </c>
      <c r="H77" s="97">
        <v>47</v>
      </c>
      <c r="I77" s="99"/>
      <c r="J77" s="99"/>
      <c r="K77" s="92" t="s">
        <v>41</v>
      </c>
      <c r="L77" s="99"/>
    </row>
    <row r="78" spans="1:12">
      <c r="A78" s="92">
        <v>2</v>
      </c>
      <c r="B78" s="92">
        <v>4</v>
      </c>
      <c r="C78" s="92">
        <v>1</v>
      </c>
      <c r="D78" s="92">
        <v>1</v>
      </c>
      <c r="E78" s="92">
        <v>1</v>
      </c>
      <c r="F78" s="92">
        <v>3</v>
      </c>
      <c r="G78" s="96" t="s">
        <v>29</v>
      </c>
      <c r="H78" s="97">
        <v>48</v>
      </c>
      <c r="I78" s="100">
        <v>9.6</v>
      </c>
      <c r="J78" s="99">
        <v>0.8</v>
      </c>
      <c r="K78" s="92" t="s">
        <v>41</v>
      </c>
      <c r="L78" s="99"/>
    </row>
    <row r="79" spans="1:12">
      <c r="A79" s="91">
        <v>2</v>
      </c>
      <c r="B79" s="91">
        <v>5</v>
      </c>
      <c r="C79" s="91"/>
      <c r="D79" s="91"/>
      <c r="E79" s="91"/>
      <c r="F79" s="91"/>
      <c r="G79" s="93" t="s">
        <v>67</v>
      </c>
      <c r="H79" s="94">
        <v>49</v>
      </c>
      <c r="I79" s="95">
        <f>I80+I83+I86</f>
        <v>0</v>
      </c>
      <c r="J79" s="95">
        <f>J80+J83+J86</f>
        <v>0</v>
      </c>
      <c r="K79" s="92" t="s">
        <v>41</v>
      </c>
      <c r="L79" s="95">
        <f>L80+L83+L86</f>
        <v>0</v>
      </c>
    </row>
    <row r="80" spans="1:12">
      <c r="A80" s="92">
        <v>2</v>
      </c>
      <c r="B80" s="92">
        <v>5</v>
      </c>
      <c r="C80" s="92">
        <v>1</v>
      </c>
      <c r="D80" s="92"/>
      <c r="E80" s="92"/>
      <c r="F80" s="92"/>
      <c r="G80" s="96" t="s">
        <v>30</v>
      </c>
      <c r="H80" s="97">
        <v>50</v>
      </c>
      <c r="I80" s="98">
        <f>I81+I82</f>
        <v>0</v>
      </c>
      <c r="J80" s="98">
        <f>J81+J82</f>
        <v>0</v>
      </c>
      <c r="K80" s="92" t="s">
        <v>41</v>
      </c>
      <c r="L80" s="98">
        <f>L81+L82</f>
        <v>0</v>
      </c>
    </row>
    <row r="81" spans="1:12" ht="22.5">
      <c r="A81" s="92">
        <v>2</v>
      </c>
      <c r="B81" s="92">
        <v>5</v>
      </c>
      <c r="C81" s="92">
        <v>1</v>
      </c>
      <c r="D81" s="92">
        <v>1</v>
      </c>
      <c r="E81" s="92">
        <v>1</v>
      </c>
      <c r="F81" s="92">
        <v>1</v>
      </c>
      <c r="G81" s="96" t="s">
        <v>263</v>
      </c>
      <c r="H81" s="97">
        <v>51</v>
      </c>
      <c r="I81" s="99"/>
      <c r="J81" s="99"/>
      <c r="K81" s="92" t="s">
        <v>41</v>
      </c>
      <c r="L81" s="99"/>
    </row>
    <row r="82" spans="1:12" ht="15" customHeight="1">
      <c r="A82" s="92">
        <v>2</v>
      </c>
      <c r="B82" s="92">
        <v>5</v>
      </c>
      <c r="C82" s="92">
        <v>1</v>
      </c>
      <c r="D82" s="92">
        <v>1</v>
      </c>
      <c r="E82" s="92">
        <v>1</v>
      </c>
      <c r="F82" s="92">
        <v>2</v>
      </c>
      <c r="G82" s="96" t="s">
        <v>264</v>
      </c>
      <c r="H82" s="97">
        <v>52</v>
      </c>
      <c r="I82" s="99"/>
      <c r="J82" s="99"/>
      <c r="K82" s="92" t="s">
        <v>41</v>
      </c>
      <c r="L82" s="99"/>
    </row>
    <row r="83" spans="1:12" ht="13.5" customHeight="1">
      <c r="A83" s="92">
        <v>2</v>
      </c>
      <c r="B83" s="92">
        <v>5</v>
      </c>
      <c r="C83" s="92">
        <v>2</v>
      </c>
      <c r="D83" s="92"/>
      <c r="E83" s="92"/>
      <c r="F83" s="92"/>
      <c r="G83" s="96" t="s">
        <v>31</v>
      </c>
      <c r="H83" s="97">
        <v>53</v>
      </c>
      <c r="I83" s="98">
        <f>I84+I85</f>
        <v>0</v>
      </c>
      <c r="J83" s="98">
        <f>J84+J85</f>
        <v>0</v>
      </c>
      <c r="K83" s="92" t="s">
        <v>41</v>
      </c>
      <c r="L83" s="98">
        <f>L84+L85</f>
        <v>0</v>
      </c>
    </row>
    <row r="84" spans="1:12" ht="23.25" customHeight="1">
      <c r="A84" s="92">
        <v>2</v>
      </c>
      <c r="B84" s="92">
        <v>5</v>
      </c>
      <c r="C84" s="92">
        <v>2</v>
      </c>
      <c r="D84" s="92">
        <v>1</v>
      </c>
      <c r="E84" s="92">
        <v>1</v>
      </c>
      <c r="F84" s="92">
        <v>1</v>
      </c>
      <c r="G84" s="96" t="s">
        <v>266</v>
      </c>
      <c r="H84" s="97">
        <v>54</v>
      </c>
      <c r="I84" s="99"/>
      <c r="J84" s="99"/>
      <c r="K84" s="92" t="s">
        <v>41</v>
      </c>
      <c r="L84" s="99"/>
    </row>
    <row r="85" spans="1:12" ht="22.5">
      <c r="A85" s="92">
        <v>2</v>
      </c>
      <c r="B85" s="92">
        <v>5</v>
      </c>
      <c r="C85" s="92">
        <v>2</v>
      </c>
      <c r="D85" s="92">
        <v>1</v>
      </c>
      <c r="E85" s="92">
        <v>1</v>
      </c>
      <c r="F85" s="92">
        <v>2</v>
      </c>
      <c r="G85" s="96" t="s">
        <v>267</v>
      </c>
      <c r="H85" s="97">
        <v>55</v>
      </c>
      <c r="I85" s="99"/>
      <c r="J85" s="99"/>
      <c r="K85" s="92" t="s">
        <v>41</v>
      </c>
      <c r="L85" s="99"/>
    </row>
    <row r="86" spans="1:12" ht="22.5">
      <c r="A86" s="92">
        <v>2</v>
      </c>
      <c r="B86" s="92">
        <v>5</v>
      </c>
      <c r="C86" s="92">
        <v>3</v>
      </c>
      <c r="D86" s="92"/>
      <c r="E86" s="92"/>
      <c r="F86" s="92"/>
      <c r="G86" s="96" t="s">
        <v>341</v>
      </c>
      <c r="H86" s="97">
        <v>56</v>
      </c>
      <c r="I86" s="98">
        <f>I87+I88+I89+I90</f>
        <v>0</v>
      </c>
      <c r="J86" s="98">
        <f>J87+J88+J89+J90</f>
        <v>0</v>
      </c>
      <c r="K86" s="92" t="s">
        <v>41</v>
      </c>
      <c r="L86" s="98">
        <f>L87+L88+L89+L90</f>
        <v>0</v>
      </c>
    </row>
    <row r="87" spans="1:12" ht="21.75" customHeight="1">
      <c r="A87" s="92">
        <v>2</v>
      </c>
      <c r="B87" s="92">
        <v>5</v>
      </c>
      <c r="C87" s="92">
        <v>3</v>
      </c>
      <c r="D87" s="92">
        <v>1</v>
      </c>
      <c r="E87" s="92">
        <v>1</v>
      </c>
      <c r="F87" s="92">
        <v>1</v>
      </c>
      <c r="G87" s="96" t="s">
        <v>342</v>
      </c>
      <c r="H87" s="97">
        <v>57</v>
      </c>
      <c r="I87" s="99"/>
      <c r="J87" s="99"/>
      <c r="K87" s="92" t="s">
        <v>41</v>
      </c>
      <c r="L87" s="99"/>
    </row>
    <row r="88" spans="1:12" ht="15" customHeight="1">
      <c r="A88" s="92">
        <v>2</v>
      </c>
      <c r="B88" s="92">
        <v>5</v>
      </c>
      <c r="C88" s="92">
        <v>3</v>
      </c>
      <c r="D88" s="92">
        <v>1</v>
      </c>
      <c r="E88" s="92">
        <v>1</v>
      </c>
      <c r="F88" s="92">
        <v>2</v>
      </c>
      <c r="G88" s="96" t="s">
        <v>271</v>
      </c>
      <c r="H88" s="97">
        <v>58</v>
      </c>
      <c r="I88" s="99"/>
      <c r="J88" s="99"/>
      <c r="K88" s="92" t="s">
        <v>41</v>
      </c>
      <c r="L88" s="99"/>
    </row>
    <row r="89" spans="1:12" ht="23.25" customHeight="1">
      <c r="A89" s="92">
        <v>2</v>
      </c>
      <c r="B89" s="92">
        <v>5</v>
      </c>
      <c r="C89" s="92">
        <v>3</v>
      </c>
      <c r="D89" s="92">
        <v>2</v>
      </c>
      <c r="E89" s="92">
        <v>1</v>
      </c>
      <c r="F89" s="92">
        <v>1</v>
      </c>
      <c r="G89" s="96" t="s">
        <v>273</v>
      </c>
      <c r="H89" s="97">
        <v>59</v>
      </c>
      <c r="I89" s="99"/>
      <c r="J89" s="99"/>
      <c r="K89" s="92" t="s">
        <v>41</v>
      </c>
      <c r="L89" s="99"/>
    </row>
    <row r="90" spans="1:12" ht="15.75" customHeight="1">
      <c r="A90" s="92">
        <v>2</v>
      </c>
      <c r="B90" s="92">
        <v>5</v>
      </c>
      <c r="C90" s="92">
        <v>3</v>
      </c>
      <c r="D90" s="92">
        <v>2</v>
      </c>
      <c r="E90" s="92">
        <v>1</v>
      </c>
      <c r="F90" s="92">
        <v>2</v>
      </c>
      <c r="G90" s="96" t="s">
        <v>274</v>
      </c>
      <c r="H90" s="97">
        <v>60</v>
      </c>
      <c r="I90" s="99"/>
      <c r="J90" s="99"/>
      <c r="K90" s="92" t="s">
        <v>41</v>
      </c>
      <c r="L90" s="99"/>
    </row>
    <row r="91" spans="1:12" ht="13.5" customHeight="1">
      <c r="A91" s="91">
        <v>2</v>
      </c>
      <c r="B91" s="91">
        <v>6</v>
      </c>
      <c r="C91" s="91"/>
      <c r="D91" s="91"/>
      <c r="E91" s="91"/>
      <c r="F91" s="91"/>
      <c r="G91" s="93" t="s">
        <v>68</v>
      </c>
      <c r="H91" s="94">
        <v>61</v>
      </c>
      <c r="I91" s="95">
        <f>I92+I95+I97+I99+I101</f>
        <v>0</v>
      </c>
      <c r="J91" s="95">
        <f>J92+J95+J97+J99+J101</f>
        <v>0</v>
      </c>
      <c r="K91" s="92" t="s">
        <v>41</v>
      </c>
      <c r="L91" s="95">
        <f>L92+L95+L97+L99+L101</f>
        <v>0</v>
      </c>
    </row>
    <row r="92" spans="1:12">
      <c r="A92" s="92">
        <v>2</v>
      </c>
      <c r="B92" s="92">
        <v>6</v>
      </c>
      <c r="C92" s="92">
        <v>1</v>
      </c>
      <c r="D92" s="92"/>
      <c r="E92" s="92"/>
      <c r="F92" s="92"/>
      <c r="G92" s="96" t="s">
        <v>69</v>
      </c>
      <c r="H92" s="97">
        <v>62</v>
      </c>
      <c r="I92" s="98">
        <f>I93+I94</f>
        <v>0</v>
      </c>
      <c r="J92" s="98">
        <f>J93+J94</f>
        <v>0</v>
      </c>
      <c r="K92" s="92" t="s">
        <v>41</v>
      </c>
      <c r="L92" s="98">
        <f>L93+L94</f>
        <v>0</v>
      </c>
    </row>
    <row r="93" spans="1:12">
      <c r="A93" s="92">
        <v>2</v>
      </c>
      <c r="B93" s="92">
        <v>6</v>
      </c>
      <c r="C93" s="92">
        <v>1</v>
      </c>
      <c r="D93" s="92">
        <v>1</v>
      </c>
      <c r="E93" s="92">
        <v>1</v>
      </c>
      <c r="F93" s="92">
        <v>1</v>
      </c>
      <c r="G93" s="96" t="s">
        <v>70</v>
      </c>
      <c r="H93" s="97">
        <v>63</v>
      </c>
      <c r="I93" s="100"/>
      <c r="J93" s="99"/>
      <c r="K93" s="92" t="s">
        <v>41</v>
      </c>
      <c r="L93" s="99"/>
    </row>
    <row r="94" spans="1:12">
      <c r="A94" s="92">
        <v>2</v>
      </c>
      <c r="B94" s="92">
        <v>6</v>
      </c>
      <c r="C94" s="92">
        <v>1</v>
      </c>
      <c r="D94" s="92">
        <v>1</v>
      </c>
      <c r="E94" s="92">
        <v>1</v>
      </c>
      <c r="F94" s="92">
        <v>2</v>
      </c>
      <c r="G94" s="96" t="s">
        <v>71</v>
      </c>
      <c r="H94" s="97">
        <v>64</v>
      </c>
      <c r="I94" s="100"/>
      <c r="J94" s="99"/>
      <c r="K94" s="92" t="s">
        <v>41</v>
      </c>
      <c r="L94" s="99"/>
    </row>
    <row r="95" spans="1:12" ht="15" customHeight="1">
      <c r="A95" s="92">
        <v>2</v>
      </c>
      <c r="B95" s="92">
        <v>6</v>
      </c>
      <c r="C95" s="92">
        <v>2</v>
      </c>
      <c r="D95" s="92"/>
      <c r="E95" s="92"/>
      <c r="F95" s="92"/>
      <c r="G95" s="96" t="s">
        <v>343</v>
      </c>
      <c r="H95" s="97">
        <v>65</v>
      </c>
      <c r="I95" s="98">
        <f>I96</f>
        <v>0</v>
      </c>
      <c r="J95" s="98">
        <f>J96</f>
        <v>0</v>
      </c>
      <c r="K95" s="92" t="s">
        <v>41</v>
      </c>
      <c r="L95" s="98">
        <f>L96</f>
        <v>0</v>
      </c>
    </row>
    <row r="96" spans="1:12" ht="17.25" customHeight="1">
      <c r="A96" s="92">
        <v>2</v>
      </c>
      <c r="B96" s="92">
        <v>6</v>
      </c>
      <c r="C96" s="92">
        <v>2</v>
      </c>
      <c r="D96" s="92">
        <v>1</v>
      </c>
      <c r="E96" s="92">
        <v>1</v>
      </c>
      <c r="F96" s="92">
        <v>1</v>
      </c>
      <c r="G96" s="96" t="s">
        <v>343</v>
      </c>
      <c r="H96" s="97">
        <v>66</v>
      </c>
      <c r="I96" s="100"/>
      <c r="J96" s="99"/>
      <c r="K96" s="92" t="s">
        <v>41</v>
      </c>
      <c r="L96" s="100"/>
    </row>
    <row r="97" spans="1:12" ht="14.25" customHeight="1">
      <c r="A97" s="92">
        <v>2</v>
      </c>
      <c r="B97" s="92">
        <v>6</v>
      </c>
      <c r="C97" s="92">
        <v>3</v>
      </c>
      <c r="D97" s="92"/>
      <c r="E97" s="92"/>
      <c r="F97" s="92"/>
      <c r="G97" s="96" t="s">
        <v>72</v>
      </c>
      <c r="H97" s="97">
        <v>67</v>
      </c>
      <c r="I97" s="101">
        <f>I98</f>
        <v>0</v>
      </c>
      <c r="J97" s="101">
        <f>J98</f>
        <v>0</v>
      </c>
      <c r="K97" s="92" t="s">
        <v>41</v>
      </c>
      <c r="L97" s="101">
        <f>L98</f>
        <v>0</v>
      </c>
    </row>
    <row r="98" spans="1:12" ht="15" customHeight="1">
      <c r="A98" s="92">
        <v>2</v>
      </c>
      <c r="B98" s="92">
        <v>6</v>
      </c>
      <c r="C98" s="92">
        <v>3</v>
      </c>
      <c r="D98" s="92">
        <v>1</v>
      </c>
      <c r="E98" s="92">
        <v>1</v>
      </c>
      <c r="F98" s="92">
        <v>1</v>
      </c>
      <c r="G98" s="96" t="s">
        <v>72</v>
      </c>
      <c r="H98" s="97">
        <v>68</v>
      </c>
      <c r="I98" s="99"/>
      <c r="J98" s="99"/>
      <c r="K98" s="92" t="s">
        <v>41</v>
      </c>
      <c r="L98" s="99"/>
    </row>
    <row r="99" spans="1:12" ht="21" customHeight="1">
      <c r="A99" s="92">
        <v>2</v>
      </c>
      <c r="B99" s="92">
        <v>6</v>
      </c>
      <c r="C99" s="92">
        <v>4</v>
      </c>
      <c r="D99" s="92"/>
      <c r="E99" s="92"/>
      <c r="F99" s="92"/>
      <c r="G99" s="96" t="s">
        <v>73</v>
      </c>
      <c r="H99" s="97">
        <v>69</v>
      </c>
      <c r="I99" s="98">
        <f>I100</f>
        <v>0</v>
      </c>
      <c r="J99" s="98">
        <f>J100</f>
        <v>0</v>
      </c>
      <c r="K99" s="92" t="s">
        <v>41</v>
      </c>
      <c r="L99" s="98">
        <f>L100</f>
        <v>0</v>
      </c>
    </row>
    <row r="100" spans="1:12" ht="22.5">
      <c r="A100" s="92">
        <v>2</v>
      </c>
      <c r="B100" s="92">
        <v>6</v>
      </c>
      <c r="C100" s="92">
        <v>4</v>
      </c>
      <c r="D100" s="92">
        <v>1</v>
      </c>
      <c r="E100" s="92">
        <v>1</v>
      </c>
      <c r="F100" s="92">
        <v>1</v>
      </c>
      <c r="G100" s="96" t="s">
        <v>73</v>
      </c>
      <c r="H100" s="97">
        <v>70</v>
      </c>
      <c r="I100" s="99"/>
      <c r="J100" s="99"/>
      <c r="K100" s="92" t="s">
        <v>41</v>
      </c>
      <c r="L100" s="99"/>
    </row>
    <row r="101" spans="1:12" ht="24.75" customHeight="1">
      <c r="A101" s="92">
        <v>2</v>
      </c>
      <c r="B101" s="92">
        <v>6</v>
      </c>
      <c r="C101" s="92">
        <v>5</v>
      </c>
      <c r="D101" s="92"/>
      <c r="E101" s="92"/>
      <c r="F101" s="92"/>
      <c r="G101" s="96" t="s">
        <v>344</v>
      </c>
      <c r="H101" s="97">
        <v>71</v>
      </c>
      <c r="I101" s="98">
        <f>I102</f>
        <v>0</v>
      </c>
      <c r="J101" s="98">
        <f>J102</f>
        <v>0</v>
      </c>
      <c r="K101" s="92" t="s">
        <v>41</v>
      </c>
      <c r="L101" s="98">
        <f>L102</f>
        <v>0</v>
      </c>
    </row>
    <row r="102" spans="1:12" ht="24" customHeight="1">
      <c r="A102" s="92">
        <v>2</v>
      </c>
      <c r="B102" s="92">
        <v>6</v>
      </c>
      <c r="C102" s="92">
        <v>5</v>
      </c>
      <c r="D102" s="92">
        <v>1</v>
      </c>
      <c r="E102" s="92">
        <v>1</v>
      </c>
      <c r="F102" s="92">
        <v>1</v>
      </c>
      <c r="G102" s="96" t="s">
        <v>344</v>
      </c>
      <c r="H102" s="97">
        <v>72</v>
      </c>
      <c r="I102" s="99"/>
      <c r="J102" s="99"/>
      <c r="K102" s="92" t="s">
        <v>41</v>
      </c>
      <c r="L102" s="99"/>
    </row>
    <row r="103" spans="1:12" ht="15" customHeight="1">
      <c r="A103" s="91">
        <v>2</v>
      </c>
      <c r="B103" s="91">
        <v>7</v>
      </c>
      <c r="C103" s="91"/>
      <c r="D103" s="91"/>
      <c r="E103" s="91"/>
      <c r="F103" s="91"/>
      <c r="G103" s="93" t="s">
        <v>74</v>
      </c>
      <c r="H103" s="94">
        <v>73</v>
      </c>
      <c r="I103" s="95">
        <f>I104+I107+I111</f>
        <v>116.2</v>
      </c>
      <c r="J103" s="95">
        <f>J104+J107+J111</f>
        <v>144</v>
      </c>
      <c r="K103" s="92" t="s">
        <v>41</v>
      </c>
      <c r="L103" s="95">
        <f>L104+L107+L111</f>
        <v>0</v>
      </c>
    </row>
    <row r="104" spans="1:12" ht="15" customHeight="1">
      <c r="A104" s="92">
        <v>2</v>
      </c>
      <c r="B104" s="92">
        <v>7</v>
      </c>
      <c r="C104" s="92">
        <v>1</v>
      </c>
      <c r="D104" s="92"/>
      <c r="E104" s="92"/>
      <c r="F104" s="92"/>
      <c r="G104" s="96" t="s">
        <v>75</v>
      </c>
      <c r="H104" s="97">
        <v>74</v>
      </c>
      <c r="I104" s="98">
        <f>I105+I106</f>
        <v>0</v>
      </c>
      <c r="J104" s="98">
        <f>J105+J106</f>
        <v>0</v>
      </c>
      <c r="K104" s="92" t="s">
        <v>41</v>
      </c>
      <c r="L104" s="98">
        <f>L105+L106</f>
        <v>0</v>
      </c>
    </row>
    <row r="105" spans="1:12" ht="12.75" customHeight="1">
      <c r="A105" s="92">
        <v>2</v>
      </c>
      <c r="B105" s="92">
        <v>7</v>
      </c>
      <c r="C105" s="92">
        <v>1</v>
      </c>
      <c r="D105" s="92">
        <v>1</v>
      </c>
      <c r="E105" s="92">
        <v>1</v>
      </c>
      <c r="F105" s="92">
        <v>1</v>
      </c>
      <c r="G105" s="96" t="s">
        <v>76</v>
      </c>
      <c r="H105" s="97">
        <v>75</v>
      </c>
      <c r="I105" s="99"/>
      <c r="J105" s="99"/>
      <c r="K105" s="92" t="s">
        <v>41</v>
      </c>
      <c r="L105" s="99"/>
    </row>
    <row r="106" spans="1:12" ht="12.75" customHeight="1">
      <c r="A106" s="92">
        <v>2</v>
      </c>
      <c r="B106" s="92">
        <v>7</v>
      </c>
      <c r="C106" s="92">
        <v>1</v>
      </c>
      <c r="D106" s="92">
        <v>1</v>
      </c>
      <c r="E106" s="92">
        <v>1</v>
      </c>
      <c r="F106" s="92">
        <v>2</v>
      </c>
      <c r="G106" s="96" t="s">
        <v>77</v>
      </c>
      <c r="H106" s="97">
        <v>76</v>
      </c>
      <c r="I106" s="99"/>
      <c r="J106" s="99"/>
      <c r="K106" s="92" t="s">
        <v>41</v>
      </c>
      <c r="L106" s="99"/>
    </row>
    <row r="107" spans="1:12" ht="22.5">
      <c r="A107" s="92">
        <v>2</v>
      </c>
      <c r="B107" s="92">
        <v>7</v>
      </c>
      <c r="C107" s="92">
        <v>2</v>
      </c>
      <c r="D107" s="92"/>
      <c r="E107" s="92"/>
      <c r="F107" s="92"/>
      <c r="G107" s="96" t="s">
        <v>345</v>
      </c>
      <c r="H107" s="97">
        <v>77</v>
      </c>
      <c r="I107" s="98">
        <f>I108+I109+I110</f>
        <v>116.2</v>
      </c>
      <c r="J107" s="98">
        <f>J108+J109+J110</f>
        <v>131.30000000000001</v>
      </c>
      <c r="K107" s="92" t="s">
        <v>41</v>
      </c>
      <c r="L107" s="98">
        <f>L108+L109+L110</f>
        <v>0</v>
      </c>
    </row>
    <row r="108" spans="1:12">
      <c r="A108" s="92">
        <v>2</v>
      </c>
      <c r="B108" s="92">
        <v>7</v>
      </c>
      <c r="C108" s="92">
        <v>2</v>
      </c>
      <c r="D108" s="92">
        <v>1</v>
      </c>
      <c r="E108" s="92">
        <v>1</v>
      </c>
      <c r="F108" s="92">
        <v>1</v>
      </c>
      <c r="G108" s="96" t="s">
        <v>32</v>
      </c>
      <c r="H108" s="97">
        <v>78</v>
      </c>
      <c r="I108" s="100">
        <v>116.2</v>
      </c>
      <c r="J108" s="99">
        <v>131.30000000000001</v>
      </c>
      <c r="K108" s="92" t="s">
        <v>41</v>
      </c>
      <c r="L108" s="99"/>
    </row>
    <row r="109" spans="1:12">
      <c r="A109" s="92">
        <v>2</v>
      </c>
      <c r="B109" s="92">
        <v>7</v>
      </c>
      <c r="C109" s="92">
        <v>2</v>
      </c>
      <c r="D109" s="92">
        <v>1</v>
      </c>
      <c r="E109" s="92">
        <v>1</v>
      </c>
      <c r="F109" s="92">
        <v>2</v>
      </c>
      <c r="G109" s="96" t="s">
        <v>33</v>
      </c>
      <c r="H109" s="97">
        <v>79</v>
      </c>
      <c r="I109" s="100"/>
      <c r="J109" s="99"/>
      <c r="K109" s="92" t="s">
        <v>41</v>
      </c>
      <c r="L109" s="99"/>
    </row>
    <row r="110" spans="1:12">
      <c r="A110" s="92">
        <v>2</v>
      </c>
      <c r="B110" s="92">
        <v>7</v>
      </c>
      <c r="C110" s="92">
        <v>2</v>
      </c>
      <c r="D110" s="92">
        <v>2</v>
      </c>
      <c r="E110" s="92">
        <v>1</v>
      </c>
      <c r="F110" s="92">
        <v>1</v>
      </c>
      <c r="G110" s="96" t="s">
        <v>277</v>
      </c>
      <c r="H110" s="97">
        <v>80</v>
      </c>
      <c r="I110" s="100"/>
      <c r="J110" s="99"/>
      <c r="K110" s="92" t="s">
        <v>41</v>
      </c>
      <c r="L110" s="99"/>
    </row>
    <row r="111" spans="1:12">
      <c r="A111" s="92">
        <v>2</v>
      </c>
      <c r="B111" s="92">
        <v>7</v>
      </c>
      <c r="C111" s="92">
        <v>3</v>
      </c>
      <c r="D111" s="92"/>
      <c r="E111" s="92"/>
      <c r="F111" s="92"/>
      <c r="G111" s="96" t="s">
        <v>34</v>
      </c>
      <c r="H111" s="97">
        <v>81</v>
      </c>
      <c r="I111" s="98">
        <f>I112+I113</f>
        <v>0</v>
      </c>
      <c r="J111" s="98">
        <f>J112+J113</f>
        <v>12.7</v>
      </c>
      <c r="K111" s="92" t="s">
        <v>41</v>
      </c>
      <c r="L111" s="98">
        <f>L112+L113</f>
        <v>0</v>
      </c>
    </row>
    <row r="112" spans="1:12" ht="13.5" customHeight="1">
      <c r="A112" s="92">
        <v>2</v>
      </c>
      <c r="B112" s="92">
        <v>7</v>
      </c>
      <c r="C112" s="92">
        <v>3</v>
      </c>
      <c r="D112" s="92">
        <v>1</v>
      </c>
      <c r="E112" s="92">
        <v>1</v>
      </c>
      <c r="F112" s="92">
        <v>1</v>
      </c>
      <c r="G112" s="96" t="s">
        <v>78</v>
      </c>
      <c r="H112" s="97">
        <v>82</v>
      </c>
      <c r="I112" s="99">
        <v>0</v>
      </c>
      <c r="J112" s="99">
        <v>12.7</v>
      </c>
      <c r="K112" s="92" t="s">
        <v>41</v>
      </c>
      <c r="L112" s="99"/>
    </row>
    <row r="113" spans="1:12" ht="15" customHeight="1">
      <c r="A113" s="92">
        <v>2</v>
      </c>
      <c r="B113" s="92">
        <v>7</v>
      </c>
      <c r="C113" s="92">
        <v>3</v>
      </c>
      <c r="D113" s="92">
        <v>1</v>
      </c>
      <c r="E113" s="92">
        <v>1</v>
      </c>
      <c r="F113" s="92">
        <v>2</v>
      </c>
      <c r="G113" s="96" t="s">
        <v>35</v>
      </c>
      <c r="H113" s="97">
        <v>83</v>
      </c>
      <c r="I113" s="99"/>
      <c r="J113" s="99"/>
      <c r="K113" s="92" t="s">
        <v>41</v>
      </c>
      <c r="L113" s="99"/>
    </row>
    <row r="114" spans="1:12">
      <c r="A114" s="91">
        <v>2</v>
      </c>
      <c r="B114" s="91">
        <v>8</v>
      </c>
      <c r="C114" s="91"/>
      <c r="D114" s="91"/>
      <c r="E114" s="91"/>
      <c r="F114" s="91"/>
      <c r="G114" s="93" t="s">
        <v>38</v>
      </c>
      <c r="H114" s="94">
        <v>84</v>
      </c>
      <c r="I114" s="95">
        <f>I115+I119</f>
        <v>1.3</v>
      </c>
      <c r="J114" s="95">
        <f>J115+J119</f>
        <v>0</v>
      </c>
      <c r="K114" s="92" t="s">
        <v>41</v>
      </c>
      <c r="L114" s="95">
        <f>L115+L119</f>
        <v>0</v>
      </c>
    </row>
    <row r="115" spans="1:12" ht="14.25" customHeight="1">
      <c r="A115" s="92">
        <v>2</v>
      </c>
      <c r="B115" s="92">
        <v>8</v>
      </c>
      <c r="C115" s="92">
        <v>1</v>
      </c>
      <c r="D115" s="92">
        <v>1</v>
      </c>
      <c r="E115" s="92"/>
      <c r="F115" s="92"/>
      <c r="G115" s="96" t="s">
        <v>346</v>
      </c>
      <c r="H115" s="97">
        <v>85</v>
      </c>
      <c r="I115" s="98">
        <f>I116+I117+I118</f>
        <v>1.3</v>
      </c>
      <c r="J115" s="98">
        <f>J116+J117+J118</f>
        <v>0</v>
      </c>
      <c r="K115" s="92" t="s">
        <v>41</v>
      </c>
      <c r="L115" s="98">
        <f>L116+L117+L118</f>
        <v>0</v>
      </c>
    </row>
    <row r="116" spans="1:12">
      <c r="A116" s="92">
        <v>2</v>
      </c>
      <c r="B116" s="92">
        <v>8</v>
      </c>
      <c r="C116" s="92">
        <v>1</v>
      </c>
      <c r="D116" s="92">
        <v>1</v>
      </c>
      <c r="E116" s="92">
        <v>1</v>
      </c>
      <c r="F116" s="92">
        <v>1</v>
      </c>
      <c r="G116" s="96" t="s">
        <v>281</v>
      </c>
      <c r="H116" s="97">
        <v>86</v>
      </c>
      <c r="I116" s="99"/>
      <c r="J116" s="99"/>
      <c r="K116" s="92" t="s">
        <v>41</v>
      </c>
      <c r="L116" s="99"/>
    </row>
    <row r="117" spans="1:12" ht="15" customHeight="1">
      <c r="A117" s="92">
        <v>2</v>
      </c>
      <c r="B117" s="92">
        <v>8</v>
      </c>
      <c r="C117" s="92">
        <v>1</v>
      </c>
      <c r="D117" s="92">
        <v>1</v>
      </c>
      <c r="E117" s="92">
        <v>1</v>
      </c>
      <c r="F117" s="92">
        <v>2</v>
      </c>
      <c r="G117" s="96" t="s">
        <v>282</v>
      </c>
      <c r="H117" s="97">
        <v>87</v>
      </c>
      <c r="I117" s="99">
        <v>1.3</v>
      </c>
      <c r="J117" s="99">
        <v>0</v>
      </c>
      <c r="K117" s="92" t="s">
        <v>41</v>
      </c>
      <c r="L117" s="99"/>
    </row>
    <row r="118" spans="1:12" ht="15" customHeight="1">
      <c r="A118" s="92">
        <v>2</v>
      </c>
      <c r="B118" s="92">
        <v>8</v>
      </c>
      <c r="C118" s="92">
        <v>1</v>
      </c>
      <c r="D118" s="92">
        <v>1</v>
      </c>
      <c r="E118" s="92">
        <v>1</v>
      </c>
      <c r="F118" s="92">
        <v>3</v>
      </c>
      <c r="G118" s="96" t="s">
        <v>347</v>
      </c>
      <c r="H118" s="97">
        <v>88</v>
      </c>
      <c r="I118" s="99"/>
      <c r="J118" s="99"/>
      <c r="K118" s="92" t="s">
        <v>41</v>
      </c>
      <c r="L118" s="99"/>
    </row>
    <row r="119" spans="1:12">
      <c r="A119" s="92">
        <v>2</v>
      </c>
      <c r="B119" s="92">
        <v>8</v>
      </c>
      <c r="C119" s="92">
        <v>1</v>
      </c>
      <c r="D119" s="92">
        <v>2</v>
      </c>
      <c r="E119" s="92"/>
      <c r="F119" s="92"/>
      <c r="G119" s="96" t="s">
        <v>284</v>
      </c>
      <c r="H119" s="97">
        <v>89</v>
      </c>
      <c r="I119" s="98">
        <f>I120</f>
        <v>0</v>
      </c>
      <c r="J119" s="98">
        <f>J120</f>
        <v>0</v>
      </c>
      <c r="K119" s="92" t="s">
        <v>41</v>
      </c>
      <c r="L119" s="98">
        <f>L120</f>
        <v>0</v>
      </c>
    </row>
    <row r="120" spans="1:12">
      <c r="A120" s="92">
        <v>2</v>
      </c>
      <c r="B120" s="92">
        <v>8</v>
      </c>
      <c r="C120" s="92">
        <v>1</v>
      </c>
      <c r="D120" s="92">
        <v>2</v>
      </c>
      <c r="E120" s="92">
        <v>1</v>
      </c>
      <c r="F120" s="92">
        <v>1</v>
      </c>
      <c r="G120" s="96" t="s">
        <v>284</v>
      </c>
      <c r="H120" s="97">
        <v>90</v>
      </c>
      <c r="I120" s="99"/>
      <c r="J120" s="99"/>
      <c r="K120" s="92" t="s">
        <v>41</v>
      </c>
      <c r="L120" s="99"/>
    </row>
    <row r="121" spans="1:12" ht="30.75" customHeight="1">
      <c r="A121" s="91">
        <v>2</v>
      </c>
      <c r="B121" s="91">
        <v>9</v>
      </c>
      <c r="C121" s="91"/>
      <c r="D121" s="91"/>
      <c r="E121" s="91"/>
      <c r="F121" s="91"/>
      <c r="G121" s="93" t="s">
        <v>348</v>
      </c>
      <c r="H121" s="94">
        <v>91</v>
      </c>
      <c r="I121" s="95">
        <f>I122+I124</f>
        <v>0</v>
      </c>
      <c r="J121" s="95">
        <f>J122+J124</f>
        <v>0</v>
      </c>
      <c r="K121" s="92" t="s">
        <v>41</v>
      </c>
      <c r="L121" s="95">
        <f>L122+L124</f>
        <v>0</v>
      </c>
    </row>
    <row r="122" spans="1:12" ht="35.25" customHeight="1">
      <c r="A122" s="92">
        <v>2</v>
      </c>
      <c r="B122" s="92">
        <v>9</v>
      </c>
      <c r="C122" s="92">
        <v>1</v>
      </c>
      <c r="D122" s="92"/>
      <c r="E122" s="92"/>
      <c r="F122" s="92"/>
      <c r="G122" s="96" t="s">
        <v>79</v>
      </c>
      <c r="H122" s="97">
        <v>92</v>
      </c>
      <c r="I122" s="98">
        <f>I123</f>
        <v>0</v>
      </c>
      <c r="J122" s="98">
        <f>J123</f>
        <v>0</v>
      </c>
      <c r="K122" s="92" t="s">
        <v>41</v>
      </c>
      <c r="L122" s="98">
        <f>L123</f>
        <v>0</v>
      </c>
    </row>
    <row r="123" spans="1:12" ht="34.5" customHeight="1">
      <c r="A123" s="92">
        <v>2</v>
      </c>
      <c r="B123" s="92">
        <v>9</v>
      </c>
      <c r="C123" s="92">
        <v>1</v>
      </c>
      <c r="D123" s="92">
        <v>1</v>
      </c>
      <c r="E123" s="92">
        <v>1</v>
      </c>
      <c r="F123" s="92">
        <v>1</v>
      </c>
      <c r="G123" s="96" t="s">
        <v>79</v>
      </c>
      <c r="H123" s="97">
        <v>93</v>
      </c>
      <c r="I123" s="99"/>
      <c r="J123" s="99"/>
      <c r="K123" s="92" t="s">
        <v>41</v>
      </c>
      <c r="L123" s="99"/>
    </row>
    <row r="124" spans="1:12" ht="33" customHeight="1">
      <c r="A124" s="92">
        <v>2</v>
      </c>
      <c r="B124" s="92">
        <v>9</v>
      </c>
      <c r="C124" s="92">
        <v>2</v>
      </c>
      <c r="D124" s="92"/>
      <c r="E124" s="92"/>
      <c r="F124" s="92"/>
      <c r="G124" s="96" t="s">
        <v>349</v>
      </c>
      <c r="H124" s="97">
        <v>94</v>
      </c>
      <c r="I124" s="98">
        <f>I125+I129</f>
        <v>0</v>
      </c>
      <c r="J124" s="98">
        <f>J125+J129</f>
        <v>0</v>
      </c>
      <c r="K124" s="92" t="s">
        <v>41</v>
      </c>
      <c r="L124" s="98">
        <f>L125+L129</f>
        <v>0</v>
      </c>
    </row>
    <row r="125" spans="1:12" ht="32.25" customHeight="1">
      <c r="A125" s="92">
        <v>2</v>
      </c>
      <c r="B125" s="92">
        <v>9</v>
      </c>
      <c r="C125" s="92">
        <v>2</v>
      </c>
      <c r="D125" s="92">
        <v>1</v>
      </c>
      <c r="E125" s="92"/>
      <c r="F125" s="92"/>
      <c r="G125" s="96" t="s">
        <v>350</v>
      </c>
      <c r="H125" s="97">
        <v>95</v>
      </c>
      <c r="I125" s="98">
        <f>I126+I127+I128</f>
        <v>0</v>
      </c>
      <c r="J125" s="98">
        <f>J126+J127+J128</f>
        <v>0</v>
      </c>
      <c r="K125" s="92" t="s">
        <v>41</v>
      </c>
      <c r="L125" s="98">
        <f>L126+L127+L128</f>
        <v>0</v>
      </c>
    </row>
    <row r="126" spans="1:12" ht="44.25" customHeight="1">
      <c r="A126" s="92">
        <v>2</v>
      </c>
      <c r="B126" s="92">
        <v>9</v>
      </c>
      <c r="C126" s="92">
        <v>2</v>
      </c>
      <c r="D126" s="92">
        <v>1</v>
      </c>
      <c r="E126" s="92">
        <v>1</v>
      </c>
      <c r="F126" s="92">
        <v>1</v>
      </c>
      <c r="G126" s="96" t="s">
        <v>351</v>
      </c>
      <c r="H126" s="97">
        <v>96</v>
      </c>
      <c r="I126" s="99"/>
      <c r="J126" s="99"/>
      <c r="K126" s="92" t="s">
        <v>41</v>
      </c>
      <c r="L126" s="99"/>
    </row>
    <row r="127" spans="1:12" ht="46.5" customHeight="1">
      <c r="A127" s="92">
        <v>2</v>
      </c>
      <c r="B127" s="92">
        <v>9</v>
      </c>
      <c r="C127" s="92">
        <v>2</v>
      </c>
      <c r="D127" s="92">
        <v>1</v>
      </c>
      <c r="E127" s="92">
        <v>1</v>
      </c>
      <c r="F127" s="92">
        <v>2</v>
      </c>
      <c r="G127" s="96" t="s">
        <v>352</v>
      </c>
      <c r="H127" s="97">
        <v>97</v>
      </c>
      <c r="I127" s="99"/>
      <c r="J127" s="99"/>
      <c r="K127" s="92" t="s">
        <v>41</v>
      </c>
      <c r="L127" s="99"/>
    </row>
    <row r="128" spans="1:12" ht="44.25" customHeight="1">
      <c r="A128" s="92">
        <v>2</v>
      </c>
      <c r="B128" s="92">
        <v>9</v>
      </c>
      <c r="C128" s="92">
        <v>2</v>
      </c>
      <c r="D128" s="92">
        <v>1</v>
      </c>
      <c r="E128" s="92">
        <v>1</v>
      </c>
      <c r="F128" s="92">
        <v>3</v>
      </c>
      <c r="G128" s="96" t="s">
        <v>353</v>
      </c>
      <c r="H128" s="97">
        <v>98</v>
      </c>
      <c r="I128" s="99"/>
      <c r="J128" s="99"/>
      <c r="K128" s="92" t="s">
        <v>41</v>
      </c>
      <c r="L128" s="99"/>
    </row>
    <row r="129" spans="1:12" ht="34.5" customHeight="1">
      <c r="A129" s="92">
        <v>2</v>
      </c>
      <c r="B129" s="92">
        <v>9</v>
      </c>
      <c r="C129" s="92">
        <v>2</v>
      </c>
      <c r="D129" s="92">
        <v>2</v>
      </c>
      <c r="E129" s="92"/>
      <c r="F129" s="92"/>
      <c r="G129" s="96" t="s">
        <v>354</v>
      </c>
      <c r="H129" s="97">
        <v>99</v>
      </c>
      <c r="I129" s="98">
        <f>I130</f>
        <v>0</v>
      </c>
      <c r="J129" s="98">
        <f>J130</f>
        <v>0</v>
      </c>
      <c r="K129" s="92" t="s">
        <v>41</v>
      </c>
      <c r="L129" s="98">
        <f>L130</f>
        <v>0</v>
      </c>
    </row>
    <row r="130" spans="1:12" ht="33" customHeight="1">
      <c r="A130" s="92">
        <v>2</v>
      </c>
      <c r="B130" s="92">
        <v>9</v>
      </c>
      <c r="C130" s="92">
        <v>2</v>
      </c>
      <c r="D130" s="92">
        <v>2</v>
      </c>
      <c r="E130" s="92">
        <v>1</v>
      </c>
      <c r="F130" s="92"/>
      <c r="G130" s="96" t="s">
        <v>355</v>
      </c>
      <c r="H130" s="97">
        <v>100</v>
      </c>
      <c r="I130" s="98">
        <f>I131+I132+I133</f>
        <v>0</v>
      </c>
      <c r="J130" s="98">
        <f>J131+J132+J133</f>
        <v>0</v>
      </c>
      <c r="K130" s="92" t="s">
        <v>41</v>
      </c>
      <c r="L130" s="98">
        <f>L131+L132+L133</f>
        <v>0</v>
      </c>
    </row>
    <row r="131" spans="1:12" ht="43.5" customHeight="1">
      <c r="A131" s="92">
        <v>2</v>
      </c>
      <c r="B131" s="92">
        <v>9</v>
      </c>
      <c r="C131" s="92">
        <v>2</v>
      </c>
      <c r="D131" s="92">
        <v>2</v>
      </c>
      <c r="E131" s="92">
        <v>1</v>
      </c>
      <c r="F131" s="92">
        <v>1</v>
      </c>
      <c r="G131" s="96" t="s">
        <v>356</v>
      </c>
      <c r="H131" s="97">
        <v>101</v>
      </c>
      <c r="I131" s="99"/>
      <c r="J131" s="99"/>
      <c r="K131" s="92" t="s">
        <v>41</v>
      </c>
      <c r="L131" s="99"/>
    </row>
    <row r="132" spans="1:12" ht="45.75" customHeight="1">
      <c r="A132" s="92">
        <v>2</v>
      </c>
      <c r="B132" s="92">
        <v>9</v>
      </c>
      <c r="C132" s="92">
        <v>2</v>
      </c>
      <c r="D132" s="92">
        <v>2</v>
      </c>
      <c r="E132" s="92">
        <v>1</v>
      </c>
      <c r="F132" s="92">
        <v>2</v>
      </c>
      <c r="G132" s="96" t="s">
        <v>357</v>
      </c>
      <c r="H132" s="97">
        <v>102</v>
      </c>
      <c r="I132" s="99"/>
      <c r="J132" s="99"/>
      <c r="K132" s="92" t="s">
        <v>41</v>
      </c>
      <c r="L132" s="99"/>
    </row>
    <row r="133" spans="1:12" ht="45" customHeight="1">
      <c r="A133" s="92">
        <v>2</v>
      </c>
      <c r="B133" s="92">
        <v>9</v>
      </c>
      <c r="C133" s="92">
        <v>2</v>
      </c>
      <c r="D133" s="92">
        <v>2</v>
      </c>
      <c r="E133" s="92">
        <v>1</v>
      </c>
      <c r="F133" s="92">
        <v>3</v>
      </c>
      <c r="G133" s="96" t="s">
        <v>358</v>
      </c>
      <c r="H133" s="97">
        <v>103</v>
      </c>
      <c r="I133" s="99"/>
      <c r="J133" s="99"/>
      <c r="K133" s="92" t="s">
        <v>41</v>
      </c>
      <c r="L133" s="99"/>
    </row>
    <row r="134" spans="1:12" ht="42.75" customHeight="1">
      <c r="A134" s="91">
        <v>3</v>
      </c>
      <c r="B134" s="91"/>
      <c r="C134" s="91"/>
      <c r="D134" s="91"/>
      <c r="E134" s="91"/>
      <c r="F134" s="91"/>
      <c r="G134" s="93" t="s">
        <v>359</v>
      </c>
      <c r="H134" s="94">
        <v>104</v>
      </c>
      <c r="I134" s="95">
        <f>I135+I166+I167</f>
        <v>7596.4</v>
      </c>
      <c r="J134" s="95">
        <f>J135+J166+J167</f>
        <v>7010.6</v>
      </c>
      <c r="K134" s="92" t="s">
        <v>41</v>
      </c>
      <c r="L134" s="95">
        <f>L135+L166+L167</f>
        <v>0</v>
      </c>
    </row>
    <row r="135" spans="1:12" ht="19.5" customHeight="1">
      <c r="A135" s="91">
        <v>3</v>
      </c>
      <c r="B135" s="91">
        <v>1</v>
      </c>
      <c r="C135" s="92"/>
      <c r="D135" s="92"/>
      <c r="E135" s="92"/>
      <c r="F135" s="92"/>
      <c r="G135" s="93" t="s">
        <v>80</v>
      </c>
      <c r="H135" s="94">
        <v>105</v>
      </c>
      <c r="I135" s="95">
        <f>I136+I149+I154+I164+I165</f>
        <v>246.8</v>
      </c>
      <c r="J135" s="95">
        <f>J136+J149+J154+J164+J165</f>
        <v>164</v>
      </c>
      <c r="K135" s="92" t="s">
        <v>41</v>
      </c>
      <c r="L135" s="95">
        <f>L136+L149+L154+L164+L165</f>
        <v>0</v>
      </c>
    </row>
    <row r="136" spans="1:12" ht="22.5">
      <c r="A136" s="92">
        <v>3</v>
      </c>
      <c r="B136" s="92">
        <v>1</v>
      </c>
      <c r="C136" s="92">
        <v>1</v>
      </c>
      <c r="D136" s="92"/>
      <c r="E136" s="92"/>
      <c r="F136" s="92"/>
      <c r="G136" s="96" t="s">
        <v>360</v>
      </c>
      <c r="H136" s="97">
        <v>106</v>
      </c>
      <c r="I136" s="98">
        <f>I137+I139+I143+I147+I148</f>
        <v>246.8</v>
      </c>
      <c r="J136" s="98">
        <f>J137+J139+J143+J147+J148</f>
        <v>159.6</v>
      </c>
      <c r="K136" s="92" t="s">
        <v>41</v>
      </c>
      <c r="L136" s="98">
        <f>L137+L139+L143+L147+L148</f>
        <v>0</v>
      </c>
    </row>
    <row r="137" spans="1:12">
      <c r="A137" s="92">
        <v>3</v>
      </c>
      <c r="B137" s="92">
        <v>1</v>
      </c>
      <c r="C137" s="92">
        <v>1</v>
      </c>
      <c r="D137" s="92">
        <v>1</v>
      </c>
      <c r="E137" s="92"/>
      <c r="F137" s="92"/>
      <c r="G137" s="96" t="s">
        <v>287</v>
      </c>
      <c r="H137" s="97">
        <v>107</v>
      </c>
      <c r="I137" s="98">
        <f>I138</f>
        <v>0</v>
      </c>
      <c r="J137" s="98">
        <f>J138</f>
        <v>0</v>
      </c>
      <c r="K137" s="92" t="s">
        <v>41</v>
      </c>
      <c r="L137" s="98">
        <f>L138</f>
        <v>0</v>
      </c>
    </row>
    <row r="138" spans="1:12">
      <c r="A138" s="92">
        <v>3</v>
      </c>
      <c r="B138" s="92">
        <v>1</v>
      </c>
      <c r="C138" s="92">
        <v>1</v>
      </c>
      <c r="D138" s="92">
        <v>1</v>
      </c>
      <c r="E138" s="92">
        <v>1</v>
      </c>
      <c r="F138" s="92">
        <v>1</v>
      </c>
      <c r="G138" s="96" t="s">
        <v>287</v>
      </c>
      <c r="H138" s="97">
        <v>108</v>
      </c>
      <c r="I138" s="99"/>
      <c r="J138" s="99"/>
      <c r="K138" s="92" t="s">
        <v>41</v>
      </c>
      <c r="L138" s="100"/>
    </row>
    <row r="139" spans="1:12" ht="12.75" customHeight="1">
      <c r="A139" s="92">
        <v>3</v>
      </c>
      <c r="B139" s="92">
        <v>1</v>
      </c>
      <c r="C139" s="92">
        <v>1</v>
      </c>
      <c r="D139" s="92">
        <v>2</v>
      </c>
      <c r="E139" s="92"/>
      <c r="F139" s="92"/>
      <c r="G139" s="96" t="s">
        <v>361</v>
      </c>
      <c r="H139" s="97">
        <v>109</v>
      </c>
      <c r="I139" s="98">
        <f>I140+I141+I142</f>
        <v>233</v>
      </c>
      <c r="J139" s="98">
        <f>J140+J141+J142</f>
        <v>158.6</v>
      </c>
      <c r="K139" s="92" t="s">
        <v>41</v>
      </c>
      <c r="L139" s="98">
        <f>L140+L141+L142</f>
        <v>0</v>
      </c>
    </row>
    <row r="140" spans="1:12" ht="15" customHeight="1">
      <c r="A140" s="92">
        <v>3</v>
      </c>
      <c r="B140" s="92">
        <v>1</v>
      </c>
      <c r="C140" s="92">
        <v>1</v>
      </c>
      <c r="D140" s="92">
        <v>2</v>
      </c>
      <c r="E140" s="92">
        <v>1</v>
      </c>
      <c r="F140" s="92">
        <v>1</v>
      </c>
      <c r="G140" s="96" t="s">
        <v>362</v>
      </c>
      <c r="H140" s="97">
        <v>110</v>
      </c>
      <c r="I140" s="99"/>
      <c r="J140" s="99"/>
      <c r="K140" s="92" t="s">
        <v>41</v>
      </c>
      <c r="L140" s="100"/>
    </row>
    <row r="141" spans="1:12" ht="12" customHeight="1">
      <c r="A141" s="92">
        <v>3</v>
      </c>
      <c r="B141" s="92">
        <v>1</v>
      </c>
      <c r="C141" s="92">
        <v>1</v>
      </c>
      <c r="D141" s="92">
        <v>2</v>
      </c>
      <c r="E141" s="92">
        <v>1</v>
      </c>
      <c r="F141" s="92">
        <v>2</v>
      </c>
      <c r="G141" s="96" t="s">
        <v>290</v>
      </c>
      <c r="H141" s="97">
        <v>111</v>
      </c>
      <c r="I141" s="99">
        <v>21.9</v>
      </c>
      <c r="J141" s="99">
        <v>21.4</v>
      </c>
      <c r="K141" s="92" t="s">
        <v>41</v>
      </c>
      <c r="L141" s="100"/>
    </row>
    <row r="142" spans="1:12" ht="15" customHeight="1">
      <c r="A142" s="92">
        <v>3</v>
      </c>
      <c r="B142" s="92">
        <v>1</v>
      </c>
      <c r="C142" s="92">
        <v>1</v>
      </c>
      <c r="D142" s="92">
        <v>2</v>
      </c>
      <c r="E142" s="92">
        <v>1</v>
      </c>
      <c r="F142" s="92">
        <v>3</v>
      </c>
      <c r="G142" s="96" t="s">
        <v>291</v>
      </c>
      <c r="H142" s="97">
        <v>112</v>
      </c>
      <c r="I142" s="99">
        <v>211.1</v>
      </c>
      <c r="J142" s="99">
        <v>137.19999999999999</v>
      </c>
      <c r="K142" s="92" t="s">
        <v>41</v>
      </c>
      <c r="L142" s="100"/>
    </row>
    <row r="143" spans="1:12" ht="12.75" customHeight="1">
      <c r="A143" s="92">
        <v>3</v>
      </c>
      <c r="B143" s="92">
        <v>1</v>
      </c>
      <c r="C143" s="92">
        <v>1</v>
      </c>
      <c r="D143" s="92">
        <v>3</v>
      </c>
      <c r="E143" s="92"/>
      <c r="F143" s="92"/>
      <c r="G143" s="96" t="s">
        <v>363</v>
      </c>
      <c r="H143" s="97">
        <v>113</v>
      </c>
      <c r="I143" s="98">
        <f>I144+I145+I146</f>
        <v>13.8</v>
      </c>
      <c r="J143" s="98">
        <f>J144+J145+J146</f>
        <v>1</v>
      </c>
      <c r="K143" s="92" t="s">
        <v>41</v>
      </c>
      <c r="L143" s="98">
        <f>L144+L145+L146</f>
        <v>0</v>
      </c>
    </row>
    <row r="144" spans="1:12" ht="14.25" customHeight="1">
      <c r="A144" s="92">
        <v>3</v>
      </c>
      <c r="B144" s="92">
        <v>1</v>
      </c>
      <c r="C144" s="92">
        <v>1</v>
      </c>
      <c r="D144" s="92">
        <v>3</v>
      </c>
      <c r="E144" s="92">
        <v>1</v>
      </c>
      <c r="F144" s="92">
        <v>1</v>
      </c>
      <c r="G144" s="96" t="s">
        <v>293</v>
      </c>
      <c r="H144" s="97">
        <v>114</v>
      </c>
      <c r="I144" s="99"/>
      <c r="J144" s="99"/>
      <c r="K144" s="92" t="s">
        <v>41</v>
      </c>
      <c r="L144" s="100"/>
    </row>
    <row r="145" spans="1:12" ht="15.75" customHeight="1">
      <c r="A145" s="92">
        <v>3</v>
      </c>
      <c r="B145" s="92">
        <v>1</v>
      </c>
      <c r="C145" s="92">
        <v>1</v>
      </c>
      <c r="D145" s="92">
        <v>3</v>
      </c>
      <c r="E145" s="92">
        <v>1</v>
      </c>
      <c r="F145" s="92">
        <v>2</v>
      </c>
      <c r="G145" s="96" t="s">
        <v>294</v>
      </c>
      <c r="H145" s="97">
        <v>115</v>
      </c>
      <c r="I145" s="99">
        <v>13.8</v>
      </c>
      <c r="J145" s="99">
        <v>1</v>
      </c>
      <c r="K145" s="92" t="s">
        <v>41</v>
      </c>
      <c r="L145" s="100"/>
    </row>
    <row r="146" spans="1:12" ht="12" customHeight="1">
      <c r="A146" s="92">
        <v>3</v>
      </c>
      <c r="B146" s="92">
        <v>1</v>
      </c>
      <c r="C146" s="92">
        <v>1</v>
      </c>
      <c r="D146" s="92">
        <v>3</v>
      </c>
      <c r="E146" s="92">
        <v>1</v>
      </c>
      <c r="F146" s="92">
        <v>3</v>
      </c>
      <c r="G146" s="96" t="s">
        <v>364</v>
      </c>
      <c r="H146" s="97">
        <v>116</v>
      </c>
      <c r="I146" s="99"/>
      <c r="J146" s="99"/>
      <c r="K146" s="92" t="s">
        <v>41</v>
      </c>
      <c r="L146" s="100"/>
    </row>
    <row r="147" spans="1:12" ht="13.5" customHeight="1">
      <c r="A147" s="92">
        <v>3</v>
      </c>
      <c r="B147" s="92">
        <v>1</v>
      </c>
      <c r="C147" s="92">
        <v>1</v>
      </c>
      <c r="D147" s="92">
        <v>4</v>
      </c>
      <c r="E147" s="92"/>
      <c r="F147" s="92"/>
      <c r="G147" s="96" t="s">
        <v>365</v>
      </c>
      <c r="H147" s="97">
        <v>117</v>
      </c>
      <c r="I147" s="99"/>
      <c r="J147" s="99"/>
      <c r="K147" s="92" t="s">
        <v>41</v>
      </c>
      <c r="L147" s="99"/>
    </row>
    <row r="148" spans="1:12" ht="22.5">
      <c r="A148" s="92">
        <v>3</v>
      </c>
      <c r="B148" s="92">
        <v>1</v>
      </c>
      <c r="C148" s="92">
        <v>1</v>
      </c>
      <c r="D148" s="92">
        <v>5</v>
      </c>
      <c r="E148" s="92"/>
      <c r="F148" s="92"/>
      <c r="G148" s="96" t="s">
        <v>300</v>
      </c>
      <c r="H148" s="97">
        <v>118</v>
      </c>
      <c r="I148" s="99"/>
      <c r="J148" s="99"/>
      <c r="K148" s="92" t="s">
        <v>41</v>
      </c>
      <c r="L148" s="99"/>
    </row>
    <row r="149" spans="1:12" ht="13.5" customHeight="1">
      <c r="A149" s="92">
        <v>3</v>
      </c>
      <c r="B149" s="92">
        <v>1</v>
      </c>
      <c r="C149" s="92">
        <v>2</v>
      </c>
      <c r="D149" s="92"/>
      <c r="E149" s="92"/>
      <c r="F149" s="92"/>
      <c r="G149" s="96" t="s">
        <v>366</v>
      </c>
      <c r="H149" s="97">
        <v>119</v>
      </c>
      <c r="I149" s="98">
        <f>I150+I151+I152+I153</f>
        <v>0</v>
      </c>
      <c r="J149" s="98">
        <f>J150+J151+J152+J153</f>
        <v>4.4000000000000004</v>
      </c>
      <c r="K149" s="92" t="s">
        <v>41</v>
      </c>
      <c r="L149" s="98">
        <f>L150+L151+L152+L153</f>
        <v>0</v>
      </c>
    </row>
    <row r="150" spans="1:12" ht="33" customHeight="1">
      <c r="A150" s="92">
        <v>3</v>
      </c>
      <c r="B150" s="92">
        <v>1</v>
      </c>
      <c r="C150" s="92">
        <v>2</v>
      </c>
      <c r="D150" s="92">
        <v>1</v>
      </c>
      <c r="E150" s="92">
        <v>1</v>
      </c>
      <c r="F150" s="92">
        <v>2</v>
      </c>
      <c r="G150" s="96" t="s">
        <v>367</v>
      </c>
      <c r="H150" s="97">
        <v>120</v>
      </c>
      <c r="I150" s="99"/>
      <c r="J150" s="99">
        <v>4.4000000000000004</v>
      </c>
      <c r="K150" s="92" t="s">
        <v>41</v>
      </c>
      <c r="L150" s="99"/>
    </row>
    <row r="151" spans="1:12">
      <c r="A151" s="92">
        <v>3</v>
      </c>
      <c r="B151" s="92">
        <v>1</v>
      </c>
      <c r="C151" s="92">
        <v>2</v>
      </c>
      <c r="D151" s="92">
        <v>1</v>
      </c>
      <c r="E151" s="92">
        <v>1</v>
      </c>
      <c r="F151" s="92">
        <v>3</v>
      </c>
      <c r="G151" s="96" t="s">
        <v>368</v>
      </c>
      <c r="H151" s="97">
        <v>121</v>
      </c>
      <c r="I151" s="99"/>
      <c r="J151" s="99"/>
      <c r="K151" s="92" t="s">
        <v>41</v>
      </c>
      <c r="L151" s="99"/>
    </row>
    <row r="152" spans="1:12" ht="15" customHeight="1">
      <c r="A152" s="92">
        <v>3</v>
      </c>
      <c r="B152" s="92">
        <v>1</v>
      </c>
      <c r="C152" s="92">
        <v>2</v>
      </c>
      <c r="D152" s="92">
        <v>1</v>
      </c>
      <c r="E152" s="92">
        <v>1</v>
      </c>
      <c r="F152" s="92">
        <v>4</v>
      </c>
      <c r="G152" s="96" t="s">
        <v>305</v>
      </c>
      <c r="H152" s="97">
        <v>122</v>
      </c>
      <c r="I152" s="99"/>
      <c r="J152" s="99"/>
      <c r="K152" s="92" t="s">
        <v>41</v>
      </c>
      <c r="L152" s="99"/>
    </row>
    <row r="153" spans="1:12" ht="16.5" customHeight="1">
      <c r="A153" s="92">
        <v>3</v>
      </c>
      <c r="B153" s="92">
        <v>1</v>
      </c>
      <c r="C153" s="92">
        <v>2</v>
      </c>
      <c r="D153" s="92">
        <v>1</v>
      </c>
      <c r="E153" s="92">
        <v>1</v>
      </c>
      <c r="F153" s="92">
        <v>5</v>
      </c>
      <c r="G153" s="96" t="s">
        <v>306</v>
      </c>
      <c r="H153" s="97">
        <v>123</v>
      </c>
      <c r="I153" s="99"/>
      <c r="J153" s="99"/>
      <c r="K153" s="92" t="s">
        <v>41</v>
      </c>
      <c r="L153" s="99"/>
    </row>
    <row r="154" spans="1:12" ht="13.5" customHeight="1">
      <c r="A154" s="92">
        <v>3</v>
      </c>
      <c r="B154" s="92">
        <v>1</v>
      </c>
      <c r="C154" s="92">
        <v>3</v>
      </c>
      <c r="D154" s="92"/>
      <c r="E154" s="92"/>
      <c r="F154" s="92"/>
      <c r="G154" s="96" t="s">
        <v>307</v>
      </c>
      <c r="H154" s="97">
        <v>124</v>
      </c>
      <c r="I154" s="98">
        <f>I155+I157</f>
        <v>0</v>
      </c>
      <c r="J154" s="98">
        <f>J155+J157</f>
        <v>0</v>
      </c>
      <c r="K154" s="92" t="s">
        <v>41</v>
      </c>
      <c r="L154" s="98">
        <f>L155+L157</f>
        <v>0</v>
      </c>
    </row>
    <row r="155" spans="1:12" ht="20.25" customHeight="1">
      <c r="A155" s="102">
        <v>3</v>
      </c>
      <c r="B155" s="102">
        <v>1</v>
      </c>
      <c r="C155" s="102">
        <v>3</v>
      </c>
      <c r="D155" s="102">
        <v>1</v>
      </c>
      <c r="E155" s="102"/>
      <c r="F155" s="102"/>
      <c r="G155" s="103" t="s">
        <v>369</v>
      </c>
      <c r="H155" s="104">
        <v>125</v>
      </c>
      <c r="I155" s="105">
        <f>I156</f>
        <v>0</v>
      </c>
      <c r="J155" s="105">
        <f>J156</f>
        <v>0</v>
      </c>
      <c r="K155" s="102" t="s">
        <v>41</v>
      </c>
      <c r="L155" s="105">
        <f>L156</f>
        <v>0</v>
      </c>
    </row>
    <row r="156" spans="1:12" ht="21.75" customHeight="1">
      <c r="A156" s="102">
        <v>3</v>
      </c>
      <c r="B156" s="102">
        <v>1</v>
      </c>
      <c r="C156" s="102">
        <v>3</v>
      </c>
      <c r="D156" s="102">
        <v>1</v>
      </c>
      <c r="E156" s="102">
        <v>1</v>
      </c>
      <c r="F156" s="102">
        <v>1</v>
      </c>
      <c r="G156" s="103" t="s">
        <v>369</v>
      </c>
      <c r="H156" s="104">
        <v>126</v>
      </c>
      <c r="I156" s="106"/>
      <c r="J156" s="106"/>
      <c r="K156" s="102" t="s">
        <v>41</v>
      </c>
      <c r="L156" s="106"/>
    </row>
    <row r="157" spans="1:12" ht="12.75" customHeight="1">
      <c r="A157" s="102">
        <v>3</v>
      </c>
      <c r="B157" s="102">
        <v>1</v>
      </c>
      <c r="C157" s="102">
        <v>3</v>
      </c>
      <c r="D157" s="102">
        <v>2</v>
      </c>
      <c r="E157" s="102"/>
      <c r="F157" s="102"/>
      <c r="G157" s="103" t="s">
        <v>308</v>
      </c>
      <c r="H157" s="104">
        <v>127</v>
      </c>
      <c r="I157" s="105">
        <f>I158+I159+I160+I161+I162+I163</f>
        <v>0</v>
      </c>
      <c r="J157" s="105">
        <f>J158+J159+J160+J161+J162+J163</f>
        <v>0</v>
      </c>
      <c r="K157" s="102" t="s">
        <v>41</v>
      </c>
      <c r="L157" s="105">
        <f>L158+L159+L160+L161+L162+L163</f>
        <v>0</v>
      </c>
    </row>
    <row r="158" spans="1:12" ht="14.25" customHeight="1">
      <c r="A158" s="102">
        <v>3</v>
      </c>
      <c r="B158" s="102">
        <v>1</v>
      </c>
      <c r="C158" s="102">
        <v>3</v>
      </c>
      <c r="D158" s="102">
        <v>2</v>
      </c>
      <c r="E158" s="102">
        <v>1</v>
      </c>
      <c r="F158" s="102">
        <v>1</v>
      </c>
      <c r="G158" s="103" t="s">
        <v>370</v>
      </c>
      <c r="H158" s="104">
        <v>128</v>
      </c>
      <c r="I158" s="106"/>
      <c r="J158" s="106"/>
      <c r="K158" s="102" t="s">
        <v>41</v>
      </c>
      <c r="L158" s="106"/>
    </row>
    <row r="159" spans="1:12" ht="15.75" customHeight="1">
      <c r="A159" s="102">
        <v>3</v>
      </c>
      <c r="B159" s="102">
        <v>1</v>
      </c>
      <c r="C159" s="102">
        <v>3</v>
      </c>
      <c r="D159" s="102">
        <v>2</v>
      </c>
      <c r="E159" s="102">
        <v>1</v>
      </c>
      <c r="F159" s="102">
        <v>2</v>
      </c>
      <c r="G159" s="103" t="s">
        <v>371</v>
      </c>
      <c r="H159" s="104">
        <v>129</v>
      </c>
      <c r="I159" s="106"/>
      <c r="J159" s="106"/>
      <c r="K159" s="102" t="s">
        <v>41</v>
      </c>
      <c r="L159" s="106"/>
    </row>
    <row r="160" spans="1:12" ht="14.25" customHeight="1">
      <c r="A160" s="102">
        <v>3</v>
      </c>
      <c r="B160" s="102">
        <v>1</v>
      </c>
      <c r="C160" s="102">
        <v>3</v>
      </c>
      <c r="D160" s="102">
        <v>2</v>
      </c>
      <c r="E160" s="102">
        <v>1</v>
      </c>
      <c r="F160" s="102">
        <v>3</v>
      </c>
      <c r="G160" s="103" t="s">
        <v>372</v>
      </c>
      <c r="H160" s="104">
        <v>130</v>
      </c>
      <c r="I160" s="106"/>
      <c r="J160" s="106"/>
      <c r="K160" s="102" t="s">
        <v>41</v>
      </c>
      <c r="L160" s="106"/>
    </row>
    <row r="161" spans="1:12" ht="22.5" customHeight="1">
      <c r="A161" s="102">
        <v>3</v>
      </c>
      <c r="B161" s="102">
        <v>1</v>
      </c>
      <c r="C161" s="102">
        <v>3</v>
      </c>
      <c r="D161" s="102">
        <v>2</v>
      </c>
      <c r="E161" s="102">
        <v>1</v>
      </c>
      <c r="F161" s="102">
        <v>4</v>
      </c>
      <c r="G161" s="103" t="s">
        <v>373</v>
      </c>
      <c r="H161" s="104">
        <v>131</v>
      </c>
      <c r="I161" s="106"/>
      <c r="J161" s="106"/>
      <c r="K161" s="102" t="s">
        <v>41</v>
      </c>
      <c r="L161" s="106"/>
    </row>
    <row r="162" spans="1:12" ht="14.25" customHeight="1">
      <c r="A162" s="102">
        <v>3</v>
      </c>
      <c r="B162" s="102">
        <v>1</v>
      </c>
      <c r="C162" s="102">
        <v>3</v>
      </c>
      <c r="D162" s="102">
        <v>2</v>
      </c>
      <c r="E162" s="102">
        <v>1</v>
      </c>
      <c r="F162" s="102">
        <v>5</v>
      </c>
      <c r="G162" s="103" t="s">
        <v>374</v>
      </c>
      <c r="H162" s="104">
        <v>132</v>
      </c>
      <c r="I162" s="106"/>
      <c r="J162" s="106"/>
      <c r="K162" s="102" t="s">
        <v>41</v>
      </c>
      <c r="L162" s="106"/>
    </row>
    <row r="163" spans="1:12" ht="18" customHeight="1">
      <c r="A163" s="102">
        <v>3</v>
      </c>
      <c r="B163" s="102">
        <v>1</v>
      </c>
      <c r="C163" s="102">
        <v>3</v>
      </c>
      <c r="D163" s="102">
        <v>2</v>
      </c>
      <c r="E163" s="102">
        <v>1</v>
      </c>
      <c r="F163" s="102">
        <v>6</v>
      </c>
      <c r="G163" s="103" t="s">
        <v>308</v>
      </c>
      <c r="H163" s="104">
        <v>133</v>
      </c>
      <c r="I163" s="106"/>
      <c r="J163" s="106"/>
      <c r="K163" s="102" t="s">
        <v>41</v>
      </c>
      <c r="L163" s="106"/>
    </row>
    <row r="164" spans="1:12" ht="22.5">
      <c r="A164" s="92">
        <v>3</v>
      </c>
      <c r="B164" s="92">
        <v>1</v>
      </c>
      <c r="C164" s="92">
        <v>4</v>
      </c>
      <c r="D164" s="92"/>
      <c r="E164" s="92"/>
      <c r="F164" s="92"/>
      <c r="G164" s="96" t="s">
        <v>375</v>
      </c>
      <c r="H164" s="97">
        <v>134</v>
      </c>
      <c r="I164" s="99"/>
      <c r="J164" s="99"/>
      <c r="K164" s="92" t="s">
        <v>41</v>
      </c>
      <c r="L164" s="99"/>
    </row>
    <row r="165" spans="1:12" ht="26.25" customHeight="1">
      <c r="A165" s="92">
        <v>3</v>
      </c>
      <c r="B165" s="92">
        <v>1</v>
      </c>
      <c r="C165" s="92">
        <v>5</v>
      </c>
      <c r="D165" s="92"/>
      <c r="E165" s="92"/>
      <c r="F165" s="92"/>
      <c r="G165" s="96" t="s">
        <v>376</v>
      </c>
      <c r="H165" s="97">
        <v>135</v>
      </c>
      <c r="I165" s="99"/>
      <c r="J165" s="99"/>
      <c r="K165" s="92" t="s">
        <v>41</v>
      </c>
      <c r="L165" s="99"/>
    </row>
    <row r="166" spans="1:12" ht="30" customHeight="1">
      <c r="A166" s="91">
        <v>3</v>
      </c>
      <c r="B166" s="91">
        <v>2</v>
      </c>
      <c r="C166" s="91"/>
      <c r="D166" s="91"/>
      <c r="E166" s="91"/>
      <c r="F166" s="91"/>
      <c r="G166" s="93" t="s">
        <v>377</v>
      </c>
      <c r="H166" s="94">
        <v>136</v>
      </c>
      <c r="I166" s="107">
        <v>502.9</v>
      </c>
      <c r="J166" s="107"/>
      <c r="K166" s="92" t="s">
        <v>41</v>
      </c>
      <c r="L166" s="107"/>
    </row>
    <row r="167" spans="1:12" ht="27.75" customHeight="1">
      <c r="A167" s="91">
        <v>3</v>
      </c>
      <c r="B167" s="91">
        <v>3</v>
      </c>
      <c r="C167" s="91"/>
      <c r="D167" s="91"/>
      <c r="E167" s="91"/>
      <c r="F167" s="91"/>
      <c r="G167" s="93" t="s">
        <v>378</v>
      </c>
      <c r="H167" s="94">
        <v>137</v>
      </c>
      <c r="I167" s="107">
        <v>6846.7</v>
      </c>
      <c r="J167" s="107">
        <v>6846.6</v>
      </c>
      <c r="K167" s="92" t="s">
        <v>41</v>
      </c>
      <c r="L167" s="107"/>
    </row>
    <row r="168" spans="1:12">
      <c r="A168" s="92"/>
      <c r="B168" s="92"/>
      <c r="C168" s="92"/>
      <c r="D168" s="92"/>
      <c r="E168" s="92"/>
      <c r="F168" s="92"/>
      <c r="G168" s="93" t="s">
        <v>81</v>
      </c>
      <c r="H168" s="94">
        <v>138</v>
      </c>
      <c r="I168" s="95">
        <f>I31+I134</f>
        <v>8244.6999999999989</v>
      </c>
      <c r="J168" s="95">
        <f>J31+J134</f>
        <v>7426.2000000000007</v>
      </c>
      <c r="K168" s="95">
        <f>K31</f>
        <v>0</v>
      </c>
      <c r="L168" s="95">
        <f>L31+L134</f>
        <v>0</v>
      </c>
    </row>
    <row r="169" spans="1:12">
      <c r="A169" s="108"/>
      <c r="B169" s="108"/>
      <c r="C169" s="108"/>
      <c r="D169" s="108"/>
      <c r="E169" s="108"/>
      <c r="F169" s="108"/>
      <c r="G169" s="109"/>
      <c r="H169" s="110"/>
      <c r="I169" s="111"/>
      <c r="J169" s="111"/>
      <c r="K169" s="111"/>
      <c r="L169" s="111"/>
    </row>
    <row r="170" spans="1:12" ht="11.25" customHeight="1">
      <c r="A170" s="548" t="s">
        <v>55</v>
      </c>
      <c r="B170" s="549"/>
      <c r="C170" s="549"/>
      <c r="D170" s="549"/>
      <c r="E170" s="549"/>
      <c r="F170" s="550"/>
      <c r="G170" s="557" t="s">
        <v>21</v>
      </c>
      <c r="H170" s="557" t="s">
        <v>22</v>
      </c>
      <c r="I170" s="112" t="s">
        <v>82</v>
      </c>
      <c r="J170" s="112"/>
      <c r="K170" s="113"/>
      <c r="L170" s="113"/>
    </row>
    <row r="171" spans="1:12" ht="9.75" customHeight="1">
      <c r="A171" s="551"/>
      <c r="B171" s="552"/>
      <c r="C171" s="552"/>
      <c r="D171" s="552"/>
      <c r="E171" s="552"/>
      <c r="F171" s="553"/>
      <c r="G171" s="558"/>
      <c r="H171" s="561"/>
      <c r="I171" s="73" t="s">
        <v>57</v>
      </c>
      <c r="J171" s="75"/>
      <c r="K171" s="66"/>
      <c r="L171" s="66"/>
    </row>
    <row r="172" spans="1:12" ht="46.5" customHeight="1">
      <c r="A172" s="554"/>
      <c r="B172" s="555"/>
      <c r="C172" s="555"/>
      <c r="D172" s="555"/>
      <c r="E172" s="555"/>
      <c r="F172" s="556"/>
      <c r="G172" s="559"/>
      <c r="H172" s="474"/>
      <c r="I172" s="114" t="s">
        <v>58</v>
      </c>
      <c r="J172" s="114" t="s">
        <v>59</v>
      </c>
      <c r="K172" s="66"/>
      <c r="L172" s="66"/>
    </row>
    <row r="173" spans="1:12">
      <c r="A173" s="85">
        <v>2</v>
      </c>
      <c r="B173" s="115"/>
      <c r="C173" s="115"/>
      <c r="D173" s="115"/>
      <c r="E173" s="115"/>
      <c r="F173" s="115"/>
      <c r="G173" s="115" t="s">
        <v>83</v>
      </c>
      <c r="H173" s="85">
        <v>139</v>
      </c>
      <c r="I173" s="116">
        <v>15.1</v>
      </c>
      <c r="J173" s="116">
        <v>24.3</v>
      </c>
      <c r="K173" s="66"/>
      <c r="L173" s="66"/>
    </row>
    <row r="174" spans="1:12" ht="44.25" customHeight="1">
      <c r="A174" s="91">
        <v>3</v>
      </c>
      <c r="B174" s="117"/>
      <c r="C174" s="117"/>
      <c r="D174" s="117"/>
      <c r="E174" s="117"/>
      <c r="F174" s="117"/>
      <c r="G174" s="93" t="s">
        <v>359</v>
      </c>
      <c r="H174" s="94">
        <v>140</v>
      </c>
      <c r="I174" s="107">
        <v>62.1</v>
      </c>
      <c r="J174" s="107"/>
      <c r="K174" s="66"/>
      <c r="L174" s="66"/>
    </row>
    <row r="175" spans="1:12">
      <c r="A175" s="117"/>
      <c r="B175" s="117"/>
      <c r="C175" s="117"/>
      <c r="D175" s="117"/>
      <c r="E175" s="117"/>
      <c r="F175" s="117"/>
      <c r="G175" s="118" t="s">
        <v>81</v>
      </c>
      <c r="H175" s="94">
        <v>141</v>
      </c>
      <c r="I175" s="95">
        <f>I173+I174</f>
        <v>77.2</v>
      </c>
      <c r="J175" s="95">
        <f>J173+J174</f>
        <v>24.3</v>
      </c>
      <c r="K175" s="66"/>
      <c r="L175" s="66"/>
    </row>
    <row r="178" spans="1:14">
      <c r="A178" s="540" t="s">
        <v>380</v>
      </c>
      <c r="B178" s="541"/>
      <c r="C178" s="541"/>
      <c r="D178" s="541"/>
      <c r="E178" s="541"/>
      <c r="F178" s="541"/>
      <c r="G178" s="541"/>
      <c r="H178" s="541"/>
      <c r="I178" s="541"/>
      <c r="J178" s="541"/>
      <c r="K178" s="541"/>
      <c r="L178" s="541"/>
      <c r="M178" s="67"/>
    </row>
    <row r="179" spans="1:14" ht="19.5" customHeight="1">
      <c r="A179" s="562" t="s">
        <v>84</v>
      </c>
      <c r="B179" s="563"/>
      <c r="C179" s="563"/>
      <c r="D179" s="563"/>
      <c r="E179" s="563"/>
      <c r="F179" s="563"/>
      <c r="G179" s="563"/>
      <c r="H179" s="563"/>
      <c r="I179" s="563"/>
      <c r="J179" s="563"/>
      <c r="K179" s="563"/>
      <c r="L179" s="563"/>
      <c r="M179" s="67"/>
    </row>
    <row r="180" spans="1:14" ht="15" customHeight="1"/>
    <row r="181" spans="1:14">
      <c r="A181" s="540" t="s">
        <v>379</v>
      </c>
      <c r="B181" s="541"/>
      <c r="C181" s="541"/>
      <c r="D181" s="541"/>
      <c r="E181" s="541"/>
      <c r="F181" s="541"/>
      <c r="G181" s="541"/>
      <c r="H181" s="541"/>
      <c r="I181" s="541"/>
      <c r="J181" s="541"/>
      <c r="K181" s="541"/>
      <c r="L181" s="541"/>
      <c r="M181" s="67"/>
      <c r="N181" s="119"/>
    </row>
    <row r="182" spans="1:14">
      <c r="A182" s="120" t="s">
        <v>135</v>
      </c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</row>
  </sheetData>
  <sheetProtection password="CEFB" sheet="1" sort="0"/>
  <mergeCells count="26">
    <mergeCell ref="G18:K18"/>
    <mergeCell ref="I1:L1"/>
    <mergeCell ref="I2:L2"/>
    <mergeCell ref="I3:L3"/>
    <mergeCell ref="I4:L4"/>
    <mergeCell ref="I5:L5"/>
    <mergeCell ref="C7:L7"/>
    <mergeCell ref="C8:L8"/>
    <mergeCell ref="E10:M10"/>
    <mergeCell ref="G12:K12"/>
    <mergeCell ref="G14:K14"/>
    <mergeCell ref="G17:J17"/>
    <mergeCell ref="A181:L181"/>
    <mergeCell ref="I21:K21"/>
    <mergeCell ref="I22:K22"/>
    <mergeCell ref="I23:K23"/>
    <mergeCell ref="A25:F29"/>
    <mergeCell ref="G25:G29"/>
    <mergeCell ref="H25:H29"/>
    <mergeCell ref="I27:I29"/>
    <mergeCell ref="J28:J29"/>
    <mergeCell ref="A170:F172"/>
    <mergeCell ref="G170:G172"/>
    <mergeCell ref="H170:H172"/>
    <mergeCell ref="A178:L178"/>
    <mergeCell ref="A179:L179"/>
  </mergeCells>
  <pageMargins left="0.74803149606299213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workbookViewId="0">
      <selection activeCell="N3" sqref="N3"/>
    </sheetView>
  </sheetViews>
  <sheetFormatPr defaultRowHeight="12.75"/>
  <cols>
    <col min="1" max="1" width="9.42578125" customWidth="1"/>
    <col min="2" max="2" width="51.5703125" customWidth="1"/>
    <col min="3" max="3" width="5.28515625" hidden="1" customWidth="1"/>
    <col min="4" max="4" width="7.28515625" customWidth="1"/>
    <col min="5" max="6" width="7.5703125" customWidth="1"/>
    <col min="7" max="7" width="6.85546875" customWidth="1"/>
    <col min="8" max="8" width="7.28515625" customWidth="1"/>
    <col min="9" max="9" width="8.140625" customWidth="1"/>
    <col min="10" max="10" width="7.85546875" customWidth="1"/>
    <col min="11" max="11" width="8.85546875" customWidth="1"/>
    <col min="12" max="13" width="8.140625" customWidth="1"/>
    <col min="18" max="18" width="9.5703125" bestFit="1" customWidth="1"/>
  </cols>
  <sheetData>
    <row r="1" spans="1:24">
      <c r="D1" s="278"/>
      <c r="E1" s="278"/>
      <c r="F1" s="278"/>
      <c r="G1" s="278"/>
      <c r="H1" s="278"/>
      <c r="I1" s="278"/>
      <c r="J1" s="278"/>
      <c r="K1" s="278"/>
      <c r="L1" s="218"/>
      <c r="M1" s="218" t="s">
        <v>789</v>
      </c>
    </row>
    <row r="2" spans="1:24" ht="12.75" customHeight="1">
      <c r="B2" s="586" t="s">
        <v>692</v>
      </c>
      <c r="C2" s="586"/>
      <c r="D2" s="586"/>
      <c r="E2" s="586"/>
      <c r="F2" s="586"/>
      <c r="G2" s="586"/>
      <c r="H2" s="586"/>
      <c r="I2" s="586"/>
      <c r="J2" s="586"/>
      <c r="K2" s="586"/>
      <c r="L2" s="587"/>
      <c r="M2" s="587"/>
    </row>
    <row r="3" spans="1:24" ht="15" customHeight="1">
      <c r="H3" s="352"/>
      <c r="I3" s="352"/>
      <c r="J3" s="352"/>
      <c r="K3" s="353"/>
      <c r="L3" t="s">
        <v>781</v>
      </c>
    </row>
    <row r="4" spans="1:24" ht="17.25" customHeight="1">
      <c r="A4" s="588" t="s">
        <v>22</v>
      </c>
      <c r="B4" s="588" t="s">
        <v>693</v>
      </c>
      <c r="C4" s="354"/>
      <c r="D4" s="666" t="s">
        <v>780</v>
      </c>
      <c r="E4" s="589" t="s">
        <v>782</v>
      </c>
      <c r="F4" s="590"/>
      <c r="G4" s="591"/>
      <c r="H4" s="635" t="s">
        <v>787</v>
      </c>
      <c r="I4" s="589" t="s">
        <v>782</v>
      </c>
      <c r="J4" s="590"/>
      <c r="K4" s="590"/>
      <c r="L4" s="590"/>
      <c r="M4" s="635" t="s">
        <v>788</v>
      </c>
    </row>
    <row r="5" spans="1:24" ht="90" customHeight="1">
      <c r="A5" s="588"/>
      <c r="B5" s="588"/>
      <c r="C5" s="339"/>
      <c r="D5" s="665"/>
      <c r="E5" s="355" t="s">
        <v>694</v>
      </c>
      <c r="F5" s="355" t="s">
        <v>695</v>
      </c>
      <c r="G5" s="356" t="s">
        <v>696</v>
      </c>
      <c r="H5" s="637"/>
      <c r="I5" s="667" t="s">
        <v>783</v>
      </c>
      <c r="J5" s="357" t="s">
        <v>784</v>
      </c>
      <c r="K5" s="355" t="s">
        <v>785</v>
      </c>
      <c r="L5" s="668" t="s">
        <v>786</v>
      </c>
      <c r="M5" s="637"/>
    </row>
    <row r="6" spans="1:24">
      <c r="A6" s="358" t="s">
        <v>444</v>
      </c>
      <c r="B6" s="359" t="s">
        <v>697</v>
      </c>
      <c r="C6" s="360"/>
      <c r="D6" s="358">
        <f>D7+D8+D12</f>
        <v>23400.100000000002</v>
      </c>
      <c r="E6" s="361">
        <f>E7+E8+E12</f>
        <v>27531</v>
      </c>
      <c r="F6" s="361">
        <f>F7+F8+F12</f>
        <v>27527.8</v>
      </c>
      <c r="G6" s="362">
        <f>F6-E6</f>
        <v>-3.2000000000007276</v>
      </c>
      <c r="H6" s="361">
        <f>H7+H8+H12</f>
        <v>28178</v>
      </c>
      <c r="I6" s="362">
        <f>H6-E6</f>
        <v>647</v>
      </c>
      <c r="J6" s="363">
        <f>H6-F6</f>
        <v>650.20000000000073</v>
      </c>
      <c r="K6" s="364">
        <f>SUM(H6/E6*100)</f>
        <v>102.35007809378519</v>
      </c>
      <c r="L6" s="361">
        <f>SUM(H6/F6*100)</f>
        <v>102.36197589346044</v>
      </c>
      <c r="M6" s="361">
        <f>SUM(H6/D6*100)</f>
        <v>120.41828881073158</v>
      </c>
    </row>
    <row r="7" spans="1:24">
      <c r="A7" s="365" t="s">
        <v>698</v>
      </c>
      <c r="B7" s="366" t="s">
        <v>143</v>
      </c>
      <c r="C7" s="367"/>
      <c r="D7" s="365">
        <v>21169.4</v>
      </c>
      <c r="E7" s="368">
        <v>25551</v>
      </c>
      <c r="F7" s="368">
        <v>25551</v>
      </c>
      <c r="G7" s="369">
        <f t="shared" ref="G7:G55" si="0">F7-E7</f>
        <v>0</v>
      </c>
      <c r="H7" s="368">
        <v>25862.1</v>
      </c>
      <c r="I7" s="369">
        <f t="shared" ref="I7:I55" si="1">H7-E7</f>
        <v>311.09999999999854</v>
      </c>
      <c r="J7" s="370">
        <f t="shared" ref="J7:J55" si="2">H7-F7</f>
        <v>311.09999999999854</v>
      </c>
      <c r="K7" s="368">
        <f t="shared" ref="K7:K56" si="3">SUM(H7/E7*100)</f>
        <v>101.21756487025948</v>
      </c>
      <c r="L7" s="368">
        <f t="shared" ref="L7:L57" si="4">SUM(H7/F7*100)</f>
        <v>101.21756487025948</v>
      </c>
      <c r="M7" s="368">
        <f t="shared" ref="M7:M56" si="5">SUM(H7/D7*100)</f>
        <v>122.1673736619838</v>
      </c>
    </row>
    <row r="8" spans="1:24">
      <c r="A8" s="365" t="s">
        <v>699</v>
      </c>
      <c r="B8" s="366" t="s">
        <v>700</v>
      </c>
      <c r="C8" s="367"/>
      <c r="D8" s="365">
        <f>D9+D10+D11</f>
        <v>2122.9</v>
      </c>
      <c r="E8" s="368">
        <f>E9+E10+E11</f>
        <v>1870</v>
      </c>
      <c r="F8" s="368">
        <f>F9+F10+F11</f>
        <v>1870</v>
      </c>
      <c r="G8" s="369">
        <f t="shared" si="0"/>
        <v>0</v>
      </c>
      <c r="H8" s="368">
        <f>H9+H10+H11</f>
        <v>2226.6999999999998</v>
      </c>
      <c r="I8" s="369">
        <f t="shared" si="1"/>
        <v>356.69999999999982</v>
      </c>
      <c r="J8" s="370">
        <f t="shared" si="2"/>
        <v>356.69999999999982</v>
      </c>
      <c r="K8" s="368">
        <f t="shared" si="3"/>
        <v>119.07486631016042</v>
      </c>
      <c r="L8" s="368">
        <f t="shared" si="4"/>
        <v>119.07486631016042</v>
      </c>
      <c r="M8" s="368">
        <f t="shared" si="5"/>
        <v>104.88953789627395</v>
      </c>
    </row>
    <row r="9" spans="1:24">
      <c r="A9" s="365" t="s">
        <v>701</v>
      </c>
      <c r="B9" s="366" t="s">
        <v>120</v>
      </c>
      <c r="C9" s="367"/>
      <c r="D9" s="365">
        <v>610.79999999999995</v>
      </c>
      <c r="E9" s="368">
        <v>450</v>
      </c>
      <c r="F9" s="368">
        <v>450</v>
      </c>
      <c r="G9" s="369">
        <f t="shared" si="0"/>
        <v>0</v>
      </c>
      <c r="H9" s="368">
        <v>617</v>
      </c>
      <c r="I9" s="369">
        <f t="shared" si="1"/>
        <v>167</v>
      </c>
      <c r="J9" s="370">
        <f t="shared" si="2"/>
        <v>167</v>
      </c>
      <c r="K9" s="368">
        <f t="shared" si="3"/>
        <v>137.11111111111111</v>
      </c>
      <c r="L9" s="368">
        <f t="shared" si="4"/>
        <v>137.11111111111111</v>
      </c>
      <c r="M9" s="368">
        <f t="shared" si="5"/>
        <v>101.01506221349051</v>
      </c>
    </row>
    <row r="10" spans="1:24">
      <c r="A10" s="365" t="s">
        <v>702</v>
      </c>
      <c r="B10" s="366" t="s">
        <v>703</v>
      </c>
      <c r="C10" s="367"/>
      <c r="D10" s="365">
        <v>18.7</v>
      </c>
      <c r="E10" s="368">
        <v>20</v>
      </c>
      <c r="F10" s="368">
        <v>20</v>
      </c>
      <c r="G10" s="369">
        <f t="shared" si="0"/>
        <v>0</v>
      </c>
      <c r="H10" s="368">
        <v>27.4</v>
      </c>
      <c r="I10" s="369">
        <f t="shared" si="1"/>
        <v>7.3999999999999986</v>
      </c>
      <c r="J10" s="370">
        <f t="shared" si="2"/>
        <v>7.3999999999999986</v>
      </c>
      <c r="K10" s="368">
        <f t="shared" si="3"/>
        <v>137</v>
      </c>
      <c r="L10" s="368">
        <f t="shared" si="4"/>
        <v>137</v>
      </c>
      <c r="M10" s="368">
        <f t="shared" si="5"/>
        <v>146.524064171123</v>
      </c>
    </row>
    <row r="11" spans="1:24">
      <c r="A11" s="365" t="s">
        <v>704</v>
      </c>
      <c r="B11" s="366" t="s">
        <v>705</v>
      </c>
      <c r="C11" s="367"/>
      <c r="D11" s="365">
        <v>1493.4</v>
      </c>
      <c r="E11" s="368">
        <v>1400</v>
      </c>
      <c r="F11" s="368">
        <v>1400</v>
      </c>
      <c r="G11" s="369">
        <f t="shared" si="0"/>
        <v>0</v>
      </c>
      <c r="H11" s="368">
        <v>1582.3</v>
      </c>
      <c r="I11" s="369">
        <f t="shared" si="1"/>
        <v>182.29999999999995</v>
      </c>
      <c r="J11" s="370">
        <f t="shared" si="2"/>
        <v>182.29999999999995</v>
      </c>
      <c r="K11" s="368">
        <f t="shared" si="3"/>
        <v>113.02142857142856</v>
      </c>
      <c r="L11" s="368">
        <f t="shared" si="4"/>
        <v>113.02142857142856</v>
      </c>
      <c r="M11" s="368">
        <f t="shared" si="5"/>
        <v>105.95285924735502</v>
      </c>
      <c r="N11" s="351"/>
    </row>
    <row r="12" spans="1:24">
      <c r="A12" s="365" t="s">
        <v>706</v>
      </c>
      <c r="B12" s="366" t="s">
        <v>707</v>
      </c>
      <c r="C12" s="367"/>
      <c r="D12" s="365">
        <f>D13</f>
        <v>107.8</v>
      </c>
      <c r="E12" s="368">
        <f>E13</f>
        <v>110</v>
      </c>
      <c r="F12" s="368">
        <f>F13</f>
        <v>106.8</v>
      </c>
      <c r="G12" s="369">
        <f t="shared" si="0"/>
        <v>-3.2000000000000028</v>
      </c>
      <c r="H12" s="368">
        <f>H13</f>
        <v>89.2</v>
      </c>
      <c r="I12" s="369">
        <f t="shared" si="1"/>
        <v>-20.799999999999997</v>
      </c>
      <c r="J12" s="370">
        <f t="shared" si="2"/>
        <v>-17.599999999999994</v>
      </c>
      <c r="K12" s="368">
        <f t="shared" si="3"/>
        <v>81.090909090909093</v>
      </c>
      <c r="L12" s="368">
        <f t="shared" si="4"/>
        <v>83.520599250936328</v>
      </c>
      <c r="M12" s="368">
        <f t="shared" si="5"/>
        <v>82.745825602968466</v>
      </c>
    </row>
    <row r="13" spans="1:24">
      <c r="A13" s="365" t="s">
        <v>708</v>
      </c>
      <c r="B13" s="366" t="s">
        <v>709</v>
      </c>
      <c r="C13" s="367"/>
      <c r="D13" s="365">
        <v>107.8</v>
      </c>
      <c r="E13" s="368">
        <v>110</v>
      </c>
      <c r="F13" s="368">
        <v>106.8</v>
      </c>
      <c r="G13" s="369">
        <f t="shared" si="0"/>
        <v>-3.2000000000000028</v>
      </c>
      <c r="H13" s="368">
        <v>89.2</v>
      </c>
      <c r="I13" s="369">
        <f t="shared" si="1"/>
        <v>-20.799999999999997</v>
      </c>
      <c r="J13" s="370">
        <f t="shared" si="2"/>
        <v>-17.599999999999994</v>
      </c>
      <c r="K13" s="368">
        <f t="shared" si="3"/>
        <v>81.090909090909093</v>
      </c>
      <c r="L13" s="368">
        <f t="shared" si="4"/>
        <v>83.520599250936328</v>
      </c>
      <c r="M13" s="368">
        <f t="shared" si="5"/>
        <v>82.745825602968466</v>
      </c>
    </row>
    <row r="14" spans="1:24">
      <c r="A14" s="371" t="s">
        <v>446</v>
      </c>
      <c r="B14" s="372" t="s">
        <v>710</v>
      </c>
      <c r="C14" s="373"/>
      <c r="D14" s="371">
        <f>D15+D31</f>
        <v>15811.100000000002</v>
      </c>
      <c r="E14" s="362">
        <f>E15+E31</f>
        <v>19702.800000000003</v>
      </c>
      <c r="F14" s="362">
        <f>F15+F31</f>
        <v>18360.400000000001</v>
      </c>
      <c r="G14" s="362">
        <f t="shared" si="0"/>
        <v>-1342.4000000000015</v>
      </c>
      <c r="H14" s="362">
        <f t="shared" ref="H14" si="6">H15+H31</f>
        <v>17308</v>
      </c>
      <c r="I14" s="362">
        <f t="shared" si="1"/>
        <v>-2394.8000000000029</v>
      </c>
      <c r="J14" s="363">
        <f t="shared" si="2"/>
        <v>-1052.4000000000015</v>
      </c>
      <c r="K14" s="361">
        <f t="shared" si="3"/>
        <v>87.84538238219946</v>
      </c>
      <c r="L14" s="361">
        <f t="shared" si="4"/>
        <v>94.268098734232368</v>
      </c>
      <c r="M14" s="361">
        <f t="shared" si="5"/>
        <v>109.4673994851718</v>
      </c>
      <c r="O14" s="193"/>
      <c r="P14" s="374"/>
      <c r="Q14" s="193"/>
      <c r="R14" s="375"/>
      <c r="S14" s="193"/>
      <c r="T14" s="193"/>
      <c r="U14" s="193"/>
      <c r="V14" s="193"/>
      <c r="W14" s="193"/>
      <c r="X14" s="193"/>
    </row>
    <row r="15" spans="1:24" ht="11.25" customHeight="1">
      <c r="A15" s="376" t="s">
        <v>711</v>
      </c>
      <c r="B15" s="377" t="s">
        <v>712</v>
      </c>
      <c r="C15" s="367"/>
      <c r="D15" s="365">
        <f>D16+D26+D27</f>
        <v>13918.900000000001</v>
      </c>
      <c r="E15" s="368">
        <f>E16+E26+E27</f>
        <v>13920.400000000001</v>
      </c>
      <c r="F15" s="369">
        <f>F16+F26+F27</f>
        <v>14787.3</v>
      </c>
      <c r="G15" s="369">
        <f t="shared" si="0"/>
        <v>866.89999999999782</v>
      </c>
      <c r="H15" s="369">
        <f t="shared" ref="H15" si="7">H16+H26+H27</f>
        <v>14518.3</v>
      </c>
      <c r="I15" s="369">
        <f t="shared" si="1"/>
        <v>597.89999999999782</v>
      </c>
      <c r="J15" s="370">
        <f t="shared" si="2"/>
        <v>-269</v>
      </c>
      <c r="K15" s="368">
        <f t="shared" si="3"/>
        <v>104.29513519726443</v>
      </c>
      <c r="L15" s="368">
        <f t="shared" si="4"/>
        <v>98.180871423451194</v>
      </c>
      <c r="M15" s="368">
        <f t="shared" si="5"/>
        <v>104.30637478536377</v>
      </c>
      <c r="N15" s="193"/>
      <c r="O15" s="193"/>
      <c r="P15" s="378"/>
      <c r="Q15" s="193"/>
      <c r="R15" s="193"/>
      <c r="S15" s="193"/>
      <c r="T15" s="193"/>
      <c r="U15" s="193"/>
      <c r="V15" s="193"/>
      <c r="W15" s="193"/>
      <c r="X15" s="193"/>
    </row>
    <row r="16" spans="1:24" ht="12.75" customHeight="1">
      <c r="A16" s="379" t="s">
        <v>713</v>
      </c>
      <c r="B16" s="582" t="s">
        <v>714</v>
      </c>
      <c r="C16" s="592"/>
      <c r="D16" s="380">
        <f>D17+D18+D19+D20+D21+D22+D23+D24+D25</f>
        <v>13176.500000000002</v>
      </c>
      <c r="E16" s="381">
        <f>E17+E18+E19+E20+E21+E22+E23+E24</f>
        <v>13139.500000000002</v>
      </c>
      <c r="F16" s="368">
        <f>F17+F18+F19+F20+F21+F22+F23+F24</f>
        <v>13720.699999999999</v>
      </c>
      <c r="G16" s="369">
        <f t="shared" si="0"/>
        <v>581.19999999999709</v>
      </c>
      <c r="H16" s="368">
        <f t="shared" ref="H16" si="8">H17+H18+H19+H20+H21+H22+H23+H24</f>
        <v>13681.4</v>
      </c>
      <c r="I16" s="369">
        <f t="shared" si="1"/>
        <v>541.89999999999782</v>
      </c>
      <c r="J16" s="370">
        <f t="shared" si="2"/>
        <v>-39.299999999999272</v>
      </c>
      <c r="K16" s="368">
        <f t="shared" si="3"/>
        <v>104.12420563948399</v>
      </c>
      <c r="L16" s="368">
        <f t="shared" si="4"/>
        <v>99.71357146501272</v>
      </c>
      <c r="M16" s="368">
        <f t="shared" si="5"/>
        <v>103.83182180396918</v>
      </c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</row>
    <row r="17" spans="1:24" ht="12.75" customHeight="1">
      <c r="A17" s="379" t="s">
        <v>715</v>
      </c>
      <c r="B17" s="382" t="s">
        <v>124</v>
      </c>
      <c r="C17" s="383"/>
      <c r="D17" s="380">
        <v>2585.1</v>
      </c>
      <c r="E17" s="381">
        <v>2718.8</v>
      </c>
      <c r="F17" s="368">
        <v>2852.4</v>
      </c>
      <c r="G17" s="369">
        <f t="shared" si="0"/>
        <v>133.59999999999991</v>
      </c>
      <c r="H17" s="368">
        <v>2816</v>
      </c>
      <c r="I17" s="369">
        <f t="shared" si="1"/>
        <v>97.199999999999818</v>
      </c>
      <c r="J17" s="370">
        <f t="shared" si="2"/>
        <v>-36.400000000000091</v>
      </c>
      <c r="K17" s="368">
        <f t="shared" si="3"/>
        <v>103.57510666470502</v>
      </c>
      <c r="L17" s="368">
        <f t="shared" si="4"/>
        <v>98.723881643528259</v>
      </c>
      <c r="M17" s="368">
        <f t="shared" si="5"/>
        <v>108.93195621059147</v>
      </c>
      <c r="O17" s="193"/>
      <c r="P17" s="193"/>
      <c r="Q17" s="193"/>
      <c r="R17" s="193"/>
      <c r="S17" s="193"/>
      <c r="T17" s="193"/>
      <c r="U17" s="193"/>
      <c r="V17" s="193"/>
      <c r="W17" s="193"/>
      <c r="X17" s="193"/>
    </row>
    <row r="18" spans="1:24">
      <c r="A18" s="384" t="s">
        <v>716</v>
      </c>
      <c r="B18" s="385" t="s">
        <v>717</v>
      </c>
      <c r="C18" s="367"/>
      <c r="D18" s="365">
        <v>9374.6</v>
      </c>
      <c r="E18" s="368">
        <v>9671.6</v>
      </c>
      <c r="F18" s="368">
        <v>10000.299999999999</v>
      </c>
      <c r="G18" s="369">
        <f t="shared" si="0"/>
        <v>328.69999999999891</v>
      </c>
      <c r="H18" s="368">
        <v>10000.299999999999</v>
      </c>
      <c r="I18" s="369">
        <f t="shared" si="1"/>
        <v>328.69999999999891</v>
      </c>
      <c r="J18" s="370">
        <f t="shared" si="2"/>
        <v>0</v>
      </c>
      <c r="K18" s="368">
        <f t="shared" si="3"/>
        <v>103.39861036436575</v>
      </c>
      <c r="L18" s="368">
        <f t="shared" si="4"/>
        <v>100</v>
      </c>
      <c r="M18" s="368">
        <f t="shared" si="5"/>
        <v>106.67441810850595</v>
      </c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</row>
    <row r="19" spans="1:24" ht="24.75" customHeight="1">
      <c r="A19" s="379" t="s">
        <v>718</v>
      </c>
      <c r="B19" s="386" t="s">
        <v>719</v>
      </c>
      <c r="C19" s="387"/>
      <c r="D19" s="388">
        <v>103.7</v>
      </c>
      <c r="E19" s="389">
        <v>104.1</v>
      </c>
      <c r="F19" s="388">
        <v>104.1</v>
      </c>
      <c r="G19" s="369">
        <f t="shared" si="0"/>
        <v>0</v>
      </c>
      <c r="H19" s="388">
        <v>104.1</v>
      </c>
      <c r="I19" s="369">
        <f t="shared" si="1"/>
        <v>0</v>
      </c>
      <c r="J19" s="370">
        <f t="shared" si="2"/>
        <v>0</v>
      </c>
      <c r="K19" s="368">
        <f t="shared" si="3"/>
        <v>100</v>
      </c>
      <c r="L19" s="368">
        <f t="shared" si="4"/>
        <v>100</v>
      </c>
      <c r="M19" s="368">
        <f t="shared" si="5"/>
        <v>100.38572806171648</v>
      </c>
      <c r="O19" s="193"/>
      <c r="P19" s="193"/>
      <c r="Q19" s="193"/>
      <c r="R19" s="193"/>
      <c r="S19" s="193"/>
      <c r="T19" s="193"/>
      <c r="U19" s="193"/>
      <c r="V19" s="193"/>
      <c r="W19" s="193"/>
      <c r="X19" s="193"/>
    </row>
    <row r="20" spans="1:24" ht="12.75" customHeight="1">
      <c r="A20" s="379" t="s">
        <v>720</v>
      </c>
      <c r="B20" s="386" t="s">
        <v>721</v>
      </c>
      <c r="C20" s="387"/>
      <c r="D20" s="388">
        <v>341</v>
      </c>
      <c r="E20" s="389">
        <v>333.8</v>
      </c>
      <c r="F20" s="390">
        <v>333.8</v>
      </c>
      <c r="G20" s="369">
        <f t="shared" si="0"/>
        <v>0</v>
      </c>
      <c r="H20" s="390">
        <v>333.8</v>
      </c>
      <c r="I20" s="369">
        <f t="shared" si="1"/>
        <v>0</v>
      </c>
      <c r="J20" s="370">
        <f t="shared" si="2"/>
        <v>0</v>
      </c>
      <c r="K20" s="368">
        <f t="shared" si="3"/>
        <v>100</v>
      </c>
      <c r="L20" s="368">
        <f t="shared" si="4"/>
        <v>100</v>
      </c>
      <c r="M20" s="368">
        <f t="shared" si="5"/>
        <v>97.888563049853374</v>
      </c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</row>
    <row r="21" spans="1:24" ht="24" customHeight="1">
      <c r="A21" s="379" t="s">
        <v>722</v>
      </c>
      <c r="B21" s="377" t="s">
        <v>723</v>
      </c>
      <c r="C21" s="391"/>
      <c r="D21" s="392">
        <v>590.4</v>
      </c>
      <c r="E21" s="389">
        <v>281.2</v>
      </c>
      <c r="F21" s="368">
        <v>403.8</v>
      </c>
      <c r="G21" s="369">
        <f t="shared" si="0"/>
        <v>122.60000000000002</v>
      </c>
      <c r="H21" s="368">
        <v>402</v>
      </c>
      <c r="I21" s="369">
        <f t="shared" si="1"/>
        <v>120.80000000000001</v>
      </c>
      <c r="J21" s="370">
        <f t="shared" si="2"/>
        <v>-1.8000000000000114</v>
      </c>
      <c r="K21" s="368">
        <f t="shared" si="3"/>
        <v>142.95874822190612</v>
      </c>
      <c r="L21" s="368">
        <f t="shared" si="4"/>
        <v>99.554234769687966</v>
      </c>
      <c r="M21" s="368">
        <f t="shared" si="5"/>
        <v>68.089430894308947</v>
      </c>
      <c r="O21" s="193"/>
      <c r="P21" s="193"/>
      <c r="Q21" s="193"/>
      <c r="R21" s="193"/>
      <c r="S21" s="193"/>
      <c r="T21" s="193"/>
      <c r="U21" s="193"/>
      <c r="V21" s="193"/>
      <c r="W21" s="193"/>
      <c r="X21" s="193"/>
    </row>
    <row r="22" spans="1:24" ht="23.25" customHeight="1">
      <c r="A22" s="379" t="s">
        <v>724</v>
      </c>
      <c r="B22" s="393" t="s">
        <v>725</v>
      </c>
      <c r="C22" s="391"/>
      <c r="D22" s="379"/>
      <c r="E22" s="394">
        <v>30</v>
      </c>
      <c r="F22" s="368">
        <v>24.2</v>
      </c>
      <c r="G22" s="369">
        <f t="shared" si="0"/>
        <v>-5.8000000000000007</v>
      </c>
      <c r="H22" s="368">
        <v>23.1</v>
      </c>
      <c r="I22" s="369">
        <f t="shared" si="1"/>
        <v>-6.8999999999999986</v>
      </c>
      <c r="J22" s="370">
        <f t="shared" si="2"/>
        <v>-1.0999999999999979</v>
      </c>
      <c r="K22" s="368">
        <f t="shared" si="3"/>
        <v>77</v>
      </c>
      <c r="L22" s="368">
        <f t="shared" si="4"/>
        <v>95.454545454545453</v>
      </c>
      <c r="M22" s="368"/>
      <c r="O22" s="193"/>
      <c r="P22" s="193"/>
      <c r="Q22" s="193"/>
      <c r="R22" s="193"/>
      <c r="S22" s="193"/>
      <c r="T22" s="193"/>
      <c r="U22" s="193"/>
      <c r="V22" s="193"/>
      <c r="W22" s="193"/>
      <c r="X22" s="193"/>
    </row>
    <row r="23" spans="1:24" ht="35.25" customHeight="1">
      <c r="A23" s="379" t="s">
        <v>726</v>
      </c>
      <c r="B23" s="382" t="s">
        <v>727</v>
      </c>
      <c r="C23" s="391"/>
      <c r="D23" s="379"/>
      <c r="E23" s="394"/>
      <c r="F23" s="368">
        <v>2.1</v>
      </c>
      <c r="G23" s="369">
        <f t="shared" si="0"/>
        <v>2.1</v>
      </c>
      <c r="H23" s="368">
        <v>2.1</v>
      </c>
      <c r="I23" s="369">
        <f t="shared" si="1"/>
        <v>2.1</v>
      </c>
      <c r="J23" s="370">
        <f t="shared" si="2"/>
        <v>0</v>
      </c>
      <c r="K23" s="368"/>
      <c r="L23" s="368">
        <f t="shared" si="4"/>
        <v>100</v>
      </c>
      <c r="M23" s="368"/>
      <c r="O23" s="193"/>
      <c r="P23" s="193"/>
      <c r="Q23" s="193"/>
      <c r="R23" s="193"/>
      <c r="S23" s="193"/>
      <c r="T23" s="193"/>
      <c r="U23" s="193"/>
      <c r="V23" s="193"/>
      <c r="W23" s="193"/>
      <c r="X23" s="193"/>
    </row>
    <row r="24" spans="1:24" ht="12.75" customHeight="1">
      <c r="A24" s="379" t="s">
        <v>728</v>
      </c>
      <c r="B24" s="382" t="s">
        <v>729</v>
      </c>
      <c r="C24" s="391"/>
      <c r="D24" s="379"/>
      <c r="E24" s="395"/>
      <c r="F24" s="396">
        <v>0</v>
      </c>
      <c r="G24" s="369">
        <f t="shared" si="0"/>
        <v>0</v>
      </c>
      <c r="H24" s="396"/>
      <c r="I24" s="369">
        <f t="shared" si="1"/>
        <v>0</v>
      </c>
      <c r="J24" s="370">
        <f t="shared" si="2"/>
        <v>0</v>
      </c>
      <c r="K24" s="368"/>
      <c r="L24" s="368"/>
      <c r="M24" s="368"/>
      <c r="O24" s="193"/>
      <c r="P24" s="193"/>
      <c r="Q24" s="193"/>
      <c r="R24" s="193"/>
      <c r="S24" s="193"/>
      <c r="T24" s="193"/>
      <c r="U24" s="193"/>
      <c r="V24" s="193"/>
      <c r="W24" s="193"/>
      <c r="X24" s="193"/>
    </row>
    <row r="25" spans="1:24" ht="12.75" customHeight="1">
      <c r="A25" s="379" t="s">
        <v>730</v>
      </c>
      <c r="B25" s="382" t="s">
        <v>731</v>
      </c>
      <c r="C25" s="391"/>
      <c r="D25" s="397">
        <v>181.7</v>
      </c>
      <c r="E25" s="395"/>
      <c r="F25" s="396"/>
      <c r="G25" s="369"/>
      <c r="H25" s="396"/>
      <c r="I25" s="369"/>
      <c r="J25" s="370"/>
      <c r="K25" s="368"/>
      <c r="L25" s="368"/>
      <c r="M25" s="368"/>
      <c r="O25" s="193"/>
      <c r="P25" s="193"/>
      <c r="Q25" s="193"/>
      <c r="R25" s="193"/>
      <c r="S25" s="193"/>
      <c r="T25" s="193"/>
      <c r="U25" s="193"/>
      <c r="V25" s="193"/>
      <c r="W25" s="193"/>
      <c r="X25" s="193"/>
    </row>
    <row r="26" spans="1:24" ht="24" customHeight="1">
      <c r="A26" s="379" t="s">
        <v>732</v>
      </c>
      <c r="B26" s="382" t="s">
        <v>160</v>
      </c>
      <c r="C26" s="391"/>
      <c r="D26" s="392">
        <v>111</v>
      </c>
      <c r="E26" s="394">
        <v>780.9</v>
      </c>
      <c r="F26" s="368">
        <v>1009.5</v>
      </c>
      <c r="G26" s="369">
        <f t="shared" si="0"/>
        <v>228.60000000000002</v>
      </c>
      <c r="H26" s="368">
        <v>782.4</v>
      </c>
      <c r="I26" s="369">
        <f t="shared" si="1"/>
        <v>1.5</v>
      </c>
      <c r="J26" s="370">
        <f t="shared" si="2"/>
        <v>-227.10000000000002</v>
      </c>
      <c r="K26" s="368">
        <f t="shared" si="3"/>
        <v>100.19208605455243</v>
      </c>
      <c r="L26" s="368">
        <f t="shared" si="4"/>
        <v>77.503714710252609</v>
      </c>
      <c r="M26" s="398" t="s">
        <v>733</v>
      </c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</row>
    <row r="27" spans="1:24" ht="12.75" customHeight="1">
      <c r="A27" s="399" t="s">
        <v>734</v>
      </c>
      <c r="B27" s="393" t="s">
        <v>161</v>
      </c>
      <c r="C27" s="400"/>
      <c r="D27" s="401">
        <v>631.4</v>
      </c>
      <c r="E27" s="402">
        <f>E28+E29+E30</f>
        <v>0</v>
      </c>
      <c r="F27" s="369">
        <f>F28+F29+F30</f>
        <v>57.099999999999994</v>
      </c>
      <c r="G27" s="369">
        <f t="shared" si="0"/>
        <v>57.099999999999994</v>
      </c>
      <c r="H27" s="369">
        <v>54.5</v>
      </c>
      <c r="I27" s="369">
        <f t="shared" si="1"/>
        <v>54.5</v>
      </c>
      <c r="J27" s="370">
        <f t="shared" si="2"/>
        <v>-2.5999999999999943</v>
      </c>
      <c r="K27" s="368"/>
      <c r="L27" s="368">
        <f t="shared" si="4"/>
        <v>95.446584938704035</v>
      </c>
      <c r="M27" s="368">
        <f t="shared" si="5"/>
        <v>8.6316122901488761</v>
      </c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</row>
    <row r="28" spans="1:24" ht="22.5" customHeight="1">
      <c r="A28" s="399" t="s">
        <v>735</v>
      </c>
      <c r="B28" s="393" t="s">
        <v>736</v>
      </c>
      <c r="C28" s="400"/>
      <c r="D28" s="399"/>
      <c r="E28" s="403"/>
      <c r="F28" s="369">
        <v>32.9</v>
      </c>
      <c r="G28" s="369">
        <f t="shared" si="0"/>
        <v>32.9</v>
      </c>
      <c r="H28" s="369">
        <v>30.3</v>
      </c>
      <c r="I28" s="369">
        <f t="shared" si="1"/>
        <v>30.3</v>
      </c>
      <c r="J28" s="370">
        <f t="shared" si="2"/>
        <v>-2.5999999999999979</v>
      </c>
      <c r="K28" s="368"/>
      <c r="L28" s="368">
        <f t="shared" si="4"/>
        <v>92.097264437689972</v>
      </c>
      <c r="M28" s="368"/>
      <c r="N28" s="193"/>
      <c r="O28" s="193"/>
      <c r="P28" s="193"/>
      <c r="Q28" s="374"/>
      <c r="R28" s="193"/>
      <c r="S28" s="193"/>
      <c r="T28" s="193"/>
      <c r="U28" s="193"/>
      <c r="V28" s="193"/>
      <c r="W28" s="193"/>
      <c r="X28" s="193"/>
    </row>
    <row r="29" spans="1:24" ht="25.5" customHeight="1">
      <c r="A29" s="399" t="s">
        <v>737</v>
      </c>
      <c r="B29" s="393" t="s">
        <v>738</v>
      </c>
      <c r="C29" s="400"/>
      <c r="D29" s="399"/>
      <c r="E29" s="403"/>
      <c r="F29" s="369">
        <v>6.9</v>
      </c>
      <c r="G29" s="369">
        <f t="shared" si="0"/>
        <v>6.9</v>
      </c>
      <c r="H29" s="369">
        <v>6.9</v>
      </c>
      <c r="I29" s="369">
        <f t="shared" si="1"/>
        <v>6.9</v>
      </c>
      <c r="J29" s="370">
        <f t="shared" si="2"/>
        <v>0</v>
      </c>
      <c r="K29" s="368"/>
      <c r="L29" s="368">
        <f t="shared" si="4"/>
        <v>100</v>
      </c>
      <c r="M29" s="368"/>
      <c r="N29" s="193"/>
      <c r="O29" s="193"/>
      <c r="P29" s="193"/>
      <c r="Q29" s="374"/>
      <c r="R29" s="193"/>
      <c r="S29" s="193"/>
      <c r="T29" s="193"/>
      <c r="U29" s="193"/>
      <c r="V29" s="193"/>
      <c r="W29" s="193"/>
      <c r="X29" s="193"/>
    </row>
    <row r="30" spans="1:24" ht="55.5" customHeight="1">
      <c r="A30" s="399" t="s">
        <v>739</v>
      </c>
      <c r="B30" s="393" t="s">
        <v>740</v>
      </c>
      <c r="C30" s="400"/>
      <c r="D30" s="399"/>
      <c r="E30" s="403"/>
      <c r="F30" s="369">
        <v>17.3</v>
      </c>
      <c r="G30" s="369">
        <f t="shared" si="0"/>
        <v>17.3</v>
      </c>
      <c r="H30" s="369">
        <v>17.3</v>
      </c>
      <c r="I30" s="369">
        <f t="shared" si="1"/>
        <v>17.3</v>
      </c>
      <c r="J30" s="370">
        <f t="shared" si="2"/>
        <v>0</v>
      </c>
      <c r="K30" s="368"/>
      <c r="L30" s="368">
        <f t="shared" si="4"/>
        <v>100</v>
      </c>
      <c r="M30" s="368"/>
      <c r="N30" s="193"/>
      <c r="O30" s="193"/>
      <c r="P30" s="193"/>
      <c r="Q30" s="374"/>
      <c r="R30" s="193"/>
      <c r="S30" s="193"/>
      <c r="T30" s="193"/>
      <c r="U30" s="193"/>
      <c r="V30" s="193"/>
      <c r="W30" s="193"/>
      <c r="X30" s="193"/>
    </row>
    <row r="31" spans="1:24" ht="12.75" customHeight="1">
      <c r="A31" s="399" t="s">
        <v>741</v>
      </c>
      <c r="B31" s="404" t="s">
        <v>742</v>
      </c>
      <c r="C31" s="400"/>
      <c r="D31" s="405">
        <f>D32+D36</f>
        <v>1892.2000000000003</v>
      </c>
      <c r="E31" s="402">
        <f>E32+E36</f>
        <v>5782.4</v>
      </c>
      <c r="F31" s="369">
        <f>F32+F36</f>
        <v>3573.1000000000004</v>
      </c>
      <c r="G31" s="369">
        <f t="shared" si="0"/>
        <v>-2209.2999999999993</v>
      </c>
      <c r="H31" s="369">
        <f>H32+H36</f>
        <v>2789.7000000000003</v>
      </c>
      <c r="I31" s="369">
        <f t="shared" si="1"/>
        <v>-2992.6999999999994</v>
      </c>
      <c r="J31" s="370">
        <f t="shared" si="2"/>
        <v>-783.40000000000009</v>
      </c>
      <c r="K31" s="368">
        <f t="shared" si="3"/>
        <v>48.244673491975661</v>
      </c>
      <c r="L31" s="368">
        <f t="shared" si="4"/>
        <v>78.075060871512136</v>
      </c>
      <c r="M31" s="368">
        <f t="shared" si="5"/>
        <v>147.43156114575626</v>
      </c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</row>
    <row r="32" spans="1:24" ht="12.75" customHeight="1">
      <c r="A32" s="399" t="s">
        <v>743</v>
      </c>
      <c r="B32" s="580" t="s">
        <v>744</v>
      </c>
      <c r="C32" s="581"/>
      <c r="D32" s="406">
        <f>D33+D34+D35</f>
        <v>1509.6000000000001</v>
      </c>
      <c r="E32" s="407">
        <f>E33+E34+E35</f>
        <v>2887.9</v>
      </c>
      <c r="F32" s="369">
        <f>F33+F34+F35</f>
        <v>2601.2000000000003</v>
      </c>
      <c r="G32" s="369">
        <f t="shared" si="0"/>
        <v>-286.69999999999982</v>
      </c>
      <c r="H32" s="369">
        <f>H33+H34+H35</f>
        <v>2261.6000000000004</v>
      </c>
      <c r="I32" s="369">
        <f t="shared" si="1"/>
        <v>-626.29999999999973</v>
      </c>
      <c r="J32" s="370">
        <f t="shared" si="2"/>
        <v>-339.59999999999991</v>
      </c>
      <c r="K32" s="368">
        <f t="shared" si="3"/>
        <v>78.312960975103024</v>
      </c>
      <c r="L32" s="368">
        <f t="shared" si="4"/>
        <v>86.944487159772422</v>
      </c>
      <c r="M32" s="368">
        <f t="shared" si="5"/>
        <v>149.8145204027557</v>
      </c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</row>
    <row r="33" spans="1:24" ht="24" customHeight="1">
      <c r="A33" s="399" t="s">
        <v>745</v>
      </c>
      <c r="B33" s="404" t="s">
        <v>723</v>
      </c>
      <c r="C33" s="400"/>
      <c r="D33" s="405">
        <v>1387.7</v>
      </c>
      <c r="E33" s="408">
        <v>2094</v>
      </c>
      <c r="F33" s="369">
        <v>1983.8</v>
      </c>
      <c r="G33" s="369">
        <f t="shared" si="0"/>
        <v>-110.20000000000005</v>
      </c>
      <c r="H33" s="369">
        <v>1657.4</v>
      </c>
      <c r="I33" s="369">
        <f t="shared" si="1"/>
        <v>-436.59999999999991</v>
      </c>
      <c r="J33" s="370">
        <f t="shared" si="2"/>
        <v>-326.39999999999986</v>
      </c>
      <c r="K33" s="368">
        <f t="shared" si="3"/>
        <v>79.149952244508128</v>
      </c>
      <c r="L33" s="368">
        <f t="shared" si="4"/>
        <v>83.546728500856943</v>
      </c>
      <c r="M33" s="368">
        <f t="shared" si="5"/>
        <v>119.43503639115083</v>
      </c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</row>
    <row r="34" spans="1:24" ht="12.75" customHeight="1">
      <c r="A34" s="399" t="s">
        <v>746</v>
      </c>
      <c r="B34" s="393" t="s">
        <v>747</v>
      </c>
      <c r="C34" s="400"/>
      <c r="D34" s="405">
        <v>121.9</v>
      </c>
      <c r="E34" s="408">
        <v>460</v>
      </c>
      <c r="F34" s="369">
        <v>510</v>
      </c>
      <c r="G34" s="369">
        <f t="shared" si="0"/>
        <v>50</v>
      </c>
      <c r="H34" s="369">
        <v>496.8</v>
      </c>
      <c r="I34" s="369">
        <f t="shared" si="1"/>
        <v>36.800000000000011</v>
      </c>
      <c r="J34" s="370">
        <f t="shared" si="2"/>
        <v>-13.199999999999989</v>
      </c>
      <c r="K34" s="368">
        <f t="shared" si="3"/>
        <v>108</v>
      </c>
      <c r="L34" s="368">
        <f t="shared" si="4"/>
        <v>97.411764705882348</v>
      </c>
      <c r="M34" s="398" t="s">
        <v>748</v>
      </c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</row>
    <row r="35" spans="1:24" ht="24" customHeight="1">
      <c r="A35" s="399" t="s">
        <v>749</v>
      </c>
      <c r="B35" s="393" t="s">
        <v>725</v>
      </c>
      <c r="C35" s="400"/>
      <c r="D35" s="399"/>
      <c r="E35" s="408">
        <v>333.9</v>
      </c>
      <c r="F35" s="369">
        <v>107.4</v>
      </c>
      <c r="G35" s="369">
        <f t="shared" si="0"/>
        <v>-226.49999999999997</v>
      </c>
      <c r="H35" s="369">
        <v>107.4</v>
      </c>
      <c r="I35" s="369">
        <f t="shared" si="1"/>
        <v>-226.49999999999997</v>
      </c>
      <c r="J35" s="370">
        <f t="shared" si="2"/>
        <v>0</v>
      </c>
      <c r="K35" s="368">
        <f t="shared" si="3"/>
        <v>32.165318957771795</v>
      </c>
      <c r="L35" s="368">
        <f t="shared" si="4"/>
        <v>100</v>
      </c>
      <c r="M35" s="368"/>
      <c r="N35" s="193"/>
      <c r="O35" s="193"/>
      <c r="P35" s="193"/>
      <c r="Q35" s="374"/>
      <c r="R35" s="193"/>
      <c r="S35" s="193"/>
      <c r="T35" s="193"/>
      <c r="U35" s="193"/>
      <c r="V35" s="193"/>
      <c r="W35" s="193"/>
      <c r="X35" s="193"/>
    </row>
    <row r="36" spans="1:24" ht="22.5" customHeight="1">
      <c r="A36" s="399" t="s">
        <v>750</v>
      </c>
      <c r="B36" s="382" t="s">
        <v>165</v>
      </c>
      <c r="C36" s="400"/>
      <c r="D36" s="405">
        <v>382.6</v>
      </c>
      <c r="E36" s="408">
        <v>2894.5</v>
      </c>
      <c r="F36" s="369">
        <v>971.9</v>
      </c>
      <c r="G36" s="369">
        <f t="shared" si="0"/>
        <v>-1922.6</v>
      </c>
      <c r="H36" s="369">
        <v>528.1</v>
      </c>
      <c r="I36" s="369">
        <f t="shared" si="1"/>
        <v>-2366.4</v>
      </c>
      <c r="J36" s="370">
        <f t="shared" si="2"/>
        <v>-443.79999999999995</v>
      </c>
      <c r="K36" s="368">
        <f t="shared" si="3"/>
        <v>18.244947313871133</v>
      </c>
      <c r="L36" s="368">
        <f t="shared" si="4"/>
        <v>54.336865932709131</v>
      </c>
      <c r="M36" s="368">
        <f t="shared" si="5"/>
        <v>138.02927339257712</v>
      </c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</row>
    <row r="37" spans="1:24">
      <c r="A37" s="358" t="s">
        <v>448</v>
      </c>
      <c r="B37" s="359" t="s">
        <v>751</v>
      </c>
      <c r="C37" s="360"/>
      <c r="D37" s="358">
        <f>D38+D39+D40+D41+D42</f>
        <v>544.90000000000009</v>
      </c>
      <c r="E37" s="361">
        <f>E38+E39+E40+E41+E42</f>
        <v>497</v>
      </c>
      <c r="F37" s="361">
        <f t="shared" ref="F37:H37" si="9">F38+F39+F40+F41+F42</f>
        <v>500.2</v>
      </c>
      <c r="G37" s="362">
        <f t="shared" si="0"/>
        <v>3.1999999999999886</v>
      </c>
      <c r="H37" s="361">
        <f t="shared" si="9"/>
        <v>549</v>
      </c>
      <c r="I37" s="362">
        <f t="shared" si="1"/>
        <v>52</v>
      </c>
      <c r="J37" s="363">
        <f t="shared" si="2"/>
        <v>48.800000000000011</v>
      </c>
      <c r="K37" s="361">
        <f t="shared" si="3"/>
        <v>110.46277665995976</v>
      </c>
      <c r="L37" s="361">
        <f t="shared" si="4"/>
        <v>109.75609756097562</v>
      </c>
      <c r="M37" s="361">
        <f t="shared" si="5"/>
        <v>100.7524316388328</v>
      </c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</row>
    <row r="38" spans="1:24" ht="21.75" customHeight="1">
      <c r="A38" s="409" t="s">
        <v>646</v>
      </c>
      <c r="B38" s="582" t="s">
        <v>752</v>
      </c>
      <c r="C38" s="583"/>
      <c r="D38" s="392">
        <v>251.6</v>
      </c>
      <c r="E38" s="394">
        <v>220</v>
      </c>
      <c r="F38" s="368">
        <v>220</v>
      </c>
      <c r="G38" s="369">
        <f t="shared" si="0"/>
        <v>0</v>
      </c>
      <c r="H38" s="368">
        <v>243.8</v>
      </c>
      <c r="I38" s="369">
        <f t="shared" si="1"/>
        <v>23.800000000000011</v>
      </c>
      <c r="J38" s="370">
        <f t="shared" si="2"/>
        <v>23.800000000000011</v>
      </c>
      <c r="K38" s="368">
        <f t="shared" si="3"/>
        <v>110.81818181818181</v>
      </c>
      <c r="L38" s="368">
        <f t="shared" si="4"/>
        <v>110.81818181818181</v>
      </c>
      <c r="M38" s="368">
        <f t="shared" si="5"/>
        <v>96.899841017488086</v>
      </c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</row>
    <row r="39" spans="1:24" ht="12.75" customHeight="1">
      <c r="A39" s="409" t="s">
        <v>648</v>
      </c>
      <c r="B39" s="382" t="s">
        <v>753</v>
      </c>
      <c r="C39" s="391"/>
      <c r="D39" s="392">
        <v>18.600000000000001</v>
      </c>
      <c r="E39" s="394">
        <v>17</v>
      </c>
      <c r="F39" s="368">
        <v>17</v>
      </c>
      <c r="G39" s="369">
        <f t="shared" si="0"/>
        <v>0</v>
      </c>
      <c r="H39" s="368">
        <v>17.899999999999999</v>
      </c>
      <c r="I39" s="369">
        <f t="shared" si="1"/>
        <v>0.89999999999999858</v>
      </c>
      <c r="J39" s="370">
        <f t="shared" si="2"/>
        <v>0.89999999999999858</v>
      </c>
      <c r="K39" s="368">
        <f t="shared" si="3"/>
        <v>105.29411764705881</v>
      </c>
      <c r="L39" s="368">
        <f t="shared" si="4"/>
        <v>105.29411764705881</v>
      </c>
      <c r="M39" s="368">
        <f t="shared" si="5"/>
        <v>96.23655913978493</v>
      </c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</row>
    <row r="40" spans="1:24" ht="12.75" customHeight="1">
      <c r="A40" s="409" t="s">
        <v>650</v>
      </c>
      <c r="B40" s="382" t="s">
        <v>3</v>
      </c>
      <c r="C40" s="391"/>
      <c r="D40" s="392">
        <v>126.2</v>
      </c>
      <c r="E40" s="394">
        <v>140</v>
      </c>
      <c r="F40" s="368">
        <v>140</v>
      </c>
      <c r="G40" s="369">
        <f t="shared" si="0"/>
        <v>0</v>
      </c>
      <c r="H40" s="368">
        <v>157.5</v>
      </c>
      <c r="I40" s="369">
        <f t="shared" si="1"/>
        <v>17.5</v>
      </c>
      <c r="J40" s="370">
        <f t="shared" si="2"/>
        <v>17.5</v>
      </c>
      <c r="K40" s="368">
        <f t="shared" si="3"/>
        <v>112.5</v>
      </c>
      <c r="L40" s="368">
        <f t="shared" si="4"/>
        <v>112.5</v>
      </c>
      <c r="M40" s="368">
        <f t="shared" si="5"/>
        <v>124.80190174326466</v>
      </c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</row>
    <row r="41" spans="1:24" ht="12.75" customHeight="1">
      <c r="A41" s="409" t="s">
        <v>652</v>
      </c>
      <c r="B41" s="382" t="s">
        <v>85</v>
      </c>
      <c r="C41" s="391"/>
      <c r="D41" s="392">
        <v>135.80000000000001</v>
      </c>
      <c r="E41" s="394">
        <v>120</v>
      </c>
      <c r="F41" s="368">
        <v>120</v>
      </c>
      <c r="G41" s="369">
        <f t="shared" si="0"/>
        <v>0</v>
      </c>
      <c r="H41" s="368">
        <v>122.2</v>
      </c>
      <c r="I41" s="369">
        <f t="shared" si="1"/>
        <v>2.2000000000000028</v>
      </c>
      <c r="J41" s="370">
        <f t="shared" si="2"/>
        <v>2.2000000000000028</v>
      </c>
      <c r="K41" s="368">
        <f t="shared" si="3"/>
        <v>101.83333333333333</v>
      </c>
      <c r="L41" s="368">
        <f t="shared" si="4"/>
        <v>101.83333333333333</v>
      </c>
      <c r="M41" s="368">
        <f t="shared" si="5"/>
        <v>89.985272459499257</v>
      </c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</row>
    <row r="42" spans="1:24" ht="12.75" customHeight="1">
      <c r="A42" s="409" t="s">
        <v>654</v>
      </c>
      <c r="B42" s="382" t="s">
        <v>754</v>
      </c>
      <c r="C42" s="391"/>
      <c r="D42" s="392">
        <v>12.7</v>
      </c>
      <c r="E42" s="394"/>
      <c r="F42" s="368">
        <v>3.2</v>
      </c>
      <c r="G42" s="369">
        <f t="shared" si="0"/>
        <v>3.2</v>
      </c>
      <c r="H42" s="368">
        <v>7.6</v>
      </c>
      <c r="I42" s="369">
        <f t="shared" si="1"/>
        <v>7.6</v>
      </c>
      <c r="J42" s="370">
        <f t="shared" si="2"/>
        <v>4.3999999999999995</v>
      </c>
      <c r="K42" s="368"/>
      <c r="L42" s="398" t="s">
        <v>755</v>
      </c>
      <c r="M42" s="368">
        <f t="shared" si="5"/>
        <v>59.842519685039377</v>
      </c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</row>
    <row r="43" spans="1:24" ht="12.75" customHeight="1">
      <c r="A43" s="409" t="s">
        <v>756</v>
      </c>
      <c r="B43" s="382" t="s">
        <v>757</v>
      </c>
      <c r="C43" s="391"/>
      <c r="D43" s="392"/>
      <c r="E43" s="410"/>
      <c r="F43" s="368">
        <v>3.2</v>
      </c>
      <c r="G43" s="369">
        <f t="shared" si="0"/>
        <v>3.2</v>
      </c>
      <c r="H43" s="368">
        <v>3.5</v>
      </c>
      <c r="I43" s="369">
        <f t="shared" si="1"/>
        <v>3.5</v>
      </c>
      <c r="J43" s="370">
        <f t="shared" si="2"/>
        <v>0.29999999999999982</v>
      </c>
      <c r="K43" s="368"/>
      <c r="L43" s="368">
        <f t="shared" si="4"/>
        <v>109.375</v>
      </c>
      <c r="M43" s="368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</row>
    <row r="44" spans="1:24">
      <c r="A44" s="358" t="s">
        <v>450</v>
      </c>
      <c r="B44" s="359" t="s">
        <v>758</v>
      </c>
      <c r="C44" s="360"/>
      <c r="D44" s="411">
        <f>D45+D46+D47+D48+D49</f>
        <v>4255.7</v>
      </c>
      <c r="E44" s="361">
        <f>E45+E46+E47+E48+E49</f>
        <v>4493.3999999999996</v>
      </c>
      <c r="F44" s="361">
        <f>F45+F46+F47+F48+F49</f>
        <v>4810.8999999999996</v>
      </c>
      <c r="G44" s="362">
        <f t="shared" si="0"/>
        <v>317.5</v>
      </c>
      <c r="H44" s="361">
        <f>H45+H46+H47+H48+H49</f>
        <v>4662</v>
      </c>
      <c r="I44" s="362">
        <f t="shared" si="1"/>
        <v>168.60000000000036</v>
      </c>
      <c r="J44" s="363">
        <f t="shared" si="2"/>
        <v>-148.89999999999964</v>
      </c>
      <c r="K44" s="361">
        <f t="shared" si="3"/>
        <v>103.75216984911204</v>
      </c>
      <c r="L44" s="361">
        <f t="shared" si="4"/>
        <v>96.904945020682206</v>
      </c>
      <c r="M44" s="361">
        <f t="shared" si="5"/>
        <v>109.54719552600042</v>
      </c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</row>
    <row r="45" spans="1:24">
      <c r="A45" s="384" t="s">
        <v>759</v>
      </c>
      <c r="B45" s="366" t="s">
        <v>178</v>
      </c>
      <c r="C45" s="367"/>
      <c r="D45" s="412">
        <v>103.4</v>
      </c>
      <c r="E45" s="368">
        <v>91</v>
      </c>
      <c r="F45" s="368">
        <v>126.7</v>
      </c>
      <c r="G45" s="369">
        <f t="shared" si="0"/>
        <v>35.700000000000003</v>
      </c>
      <c r="H45" s="368">
        <v>115.7</v>
      </c>
      <c r="I45" s="369">
        <f t="shared" si="1"/>
        <v>24.700000000000003</v>
      </c>
      <c r="J45" s="370">
        <f t="shared" si="2"/>
        <v>-11</v>
      </c>
      <c r="K45" s="368">
        <f t="shared" si="3"/>
        <v>127.14285714285714</v>
      </c>
      <c r="L45" s="368">
        <f t="shared" si="4"/>
        <v>91.318074191002367</v>
      </c>
      <c r="M45" s="368">
        <f t="shared" si="5"/>
        <v>111.89555125725339</v>
      </c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</row>
    <row r="46" spans="1:24">
      <c r="A46" s="365" t="s">
        <v>760</v>
      </c>
      <c r="B46" s="366" t="s">
        <v>758</v>
      </c>
      <c r="C46" s="367"/>
      <c r="D46" s="412">
        <v>868</v>
      </c>
      <c r="E46" s="368">
        <v>966.8</v>
      </c>
      <c r="F46" s="368">
        <v>1005.3</v>
      </c>
      <c r="G46" s="369">
        <f t="shared" si="0"/>
        <v>38.5</v>
      </c>
      <c r="H46" s="396">
        <v>927.5</v>
      </c>
      <c r="I46" s="369">
        <f t="shared" si="1"/>
        <v>-39.299999999999955</v>
      </c>
      <c r="J46" s="370">
        <f t="shared" si="2"/>
        <v>-77.799999999999955</v>
      </c>
      <c r="K46" s="368">
        <f t="shared" si="3"/>
        <v>95.935043442283828</v>
      </c>
      <c r="L46" s="368">
        <f t="shared" si="4"/>
        <v>92.261016611956634</v>
      </c>
      <c r="M46" s="368">
        <f t="shared" si="5"/>
        <v>106.85483870967742</v>
      </c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</row>
    <row r="47" spans="1:24" ht="13.5" customHeight="1">
      <c r="A47" s="409" t="s">
        <v>761</v>
      </c>
      <c r="B47" s="582" t="s">
        <v>762</v>
      </c>
      <c r="C47" s="583"/>
      <c r="D47" s="392">
        <v>1540.2</v>
      </c>
      <c r="E47" s="394">
        <v>1680.6</v>
      </c>
      <c r="F47" s="368">
        <v>1793.9</v>
      </c>
      <c r="G47" s="369">
        <f t="shared" si="0"/>
        <v>113.30000000000018</v>
      </c>
      <c r="H47" s="368">
        <v>1752.6</v>
      </c>
      <c r="I47" s="369">
        <f t="shared" si="1"/>
        <v>72</v>
      </c>
      <c r="J47" s="370">
        <f t="shared" si="2"/>
        <v>-41.300000000000182</v>
      </c>
      <c r="K47" s="368">
        <f t="shared" si="3"/>
        <v>104.28418421992146</v>
      </c>
      <c r="L47" s="368">
        <f t="shared" si="4"/>
        <v>97.697753497965309</v>
      </c>
      <c r="M47" s="368">
        <f t="shared" si="5"/>
        <v>113.79041682898323</v>
      </c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</row>
    <row r="48" spans="1:24" ht="13.5" customHeight="1">
      <c r="A48" s="409" t="s">
        <v>763</v>
      </c>
      <c r="B48" s="391" t="s">
        <v>180</v>
      </c>
      <c r="C48" s="391"/>
      <c r="D48" s="392">
        <v>139.30000000000001</v>
      </c>
      <c r="E48" s="394">
        <v>110</v>
      </c>
      <c r="F48" s="368">
        <v>110</v>
      </c>
      <c r="G48" s="369">
        <f t="shared" si="0"/>
        <v>0</v>
      </c>
      <c r="H48" s="368">
        <v>106.8</v>
      </c>
      <c r="I48" s="369">
        <f t="shared" si="1"/>
        <v>-3.2000000000000028</v>
      </c>
      <c r="J48" s="370">
        <f t="shared" si="2"/>
        <v>-3.2000000000000028</v>
      </c>
      <c r="K48" s="368">
        <f t="shared" si="3"/>
        <v>97.090909090909079</v>
      </c>
      <c r="L48" s="368">
        <f t="shared" si="4"/>
        <v>97.090909090909079</v>
      </c>
      <c r="M48" s="368">
        <f t="shared" si="5"/>
        <v>76.669059583632432</v>
      </c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</row>
    <row r="49" spans="1:24" ht="13.5" customHeight="1">
      <c r="A49" s="409" t="s">
        <v>764</v>
      </c>
      <c r="B49" s="391" t="s">
        <v>765</v>
      </c>
      <c r="C49" s="391"/>
      <c r="D49" s="392">
        <v>1604.8</v>
      </c>
      <c r="E49" s="394">
        <v>1645</v>
      </c>
      <c r="F49" s="368">
        <v>1775</v>
      </c>
      <c r="G49" s="369">
        <f t="shared" si="0"/>
        <v>130</v>
      </c>
      <c r="H49" s="368">
        <v>1759.4</v>
      </c>
      <c r="I49" s="369">
        <f t="shared" si="1"/>
        <v>114.40000000000009</v>
      </c>
      <c r="J49" s="370">
        <f t="shared" si="2"/>
        <v>-15.599999999999909</v>
      </c>
      <c r="K49" s="368">
        <f t="shared" si="3"/>
        <v>106.95440729483283</v>
      </c>
      <c r="L49" s="368">
        <f t="shared" si="4"/>
        <v>99.121126760563385</v>
      </c>
      <c r="M49" s="368">
        <f t="shared" si="5"/>
        <v>109.63359920239284</v>
      </c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</row>
    <row r="50" spans="1:24" ht="12.75" customHeight="1">
      <c r="A50" s="409" t="s">
        <v>766</v>
      </c>
      <c r="B50" s="413" t="s">
        <v>767</v>
      </c>
      <c r="C50" s="391"/>
      <c r="D50" s="414">
        <v>1570</v>
      </c>
      <c r="E50" s="394">
        <v>1600</v>
      </c>
      <c r="F50" s="368">
        <v>1730</v>
      </c>
      <c r="G50" s="369">
        <f t="shared" si="0"/>
        <v>130</v>
      </c>
      <c r="H50" s="368">
        <v>1722.1</v>
      </c>
      <c r="I50" s="369">
        <f t="shared" si="1"/>
        <v>122.09999999999991</v>
      </c>
      <c r="J50" s="370">
        <f t="shared" si="2"/>
        <v>-7.9000000000000909</v>
      </c>
      <c r="K50" s="368">
        <f t="shared" si="3"/>
        <v>107.63124999999999</v>
      </c>
      <c r="L50" s="368">
        <f t="shared" si="4"/>
        <v>99.543352601156059</v>
      </c>
      <c r="M50" s="368">
        <f t="shared" si="5"/>
        <v>109.68789808917197</v>
      </c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</row>
    <row r="51" spans="1:24">
      <c r="A51" s="365" t="s">
        <v>452</v>
      </c>
      <c r="B51" s="367" t="s">
        <v>768</v>
      </c>
      <c r="C51" s="367"/>
      <c r="D51" s="412">
        <v>56.5</v>
      </c>
      <c r="E51" s="398">
        <v>30</v>
      </c>
      <c r="F51" s="368">
        <v>30</v>
      </c>
      <c r="G51" s="369">
        <f t="shared" si="0"/>
        <v>0</v>
      </c>
      <c r="H51" s="368">
        <v>64</v>
      </c>
      <c r="I51" s="369">
        <f t="shared" si="1"/>
        <v>34</v>
      </c>
      <c r="J51" s="370">
        <f t="shared" si="2"/>
        <v>34</v>
      </c>
      <c r="K51" s="398" t="s">
        <v>769</v>
      </c>
      <c r="L51" s="398" t="s">
        <v>769</v>
      </c>
      <c r="M51" s="368">
        <f t="shared" si="5"/>
        <v>113.27433628318585</v>
      </c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</row>
    <row r="52" spans="1:24">
      <c r="A52" s="365" t="s">
        <v>770</v>
      </c>
      <c r="B52" s="367" t="s">
        <v>771</v>
      </c>
      <c r="C52" s="367"/>
      <c r="D52" s="412"/>
      <c r="E52" s="398"/>
      <c r="F52" s="368"/>
      <c r="G52" s="369">
        <f t="shared" si="0"/>
        <v>0</v>
      </c>
      <c r="H52" s="368">
        <v>0.4</v>
      </c>
      <c r="I52" s="369">
        <f t="shared" si="1"/>
        <v>0.4</v>
      </c>
      <c r="J52" s="370">
        <f t="shared" si="2"/>
        <v>0.4</v>
      </c>
      <c r="K52" s="368"/>
      <c r="L52" s="368"/>
      <c r="M52" s="368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</row>
    <row r="53" spans="1:24">
      <c r="A53" s="365" t="s">
        <v>454</v>
      </c>
      <c r="B53" s="367" t="s">
        <v>183</v>
      </c>
      <c r="C53" s="367"/>
      <c r="D53" s="412">
        <v>37.4</v>
      </c>
      <c r="E53" s="398"/>
      <c r="F53" s="368"/>
      <c r="G53" s="369">
        <f t="shared" si="0"/>
        <v>0</v>
      </c>
      <c r="H53" s="368">
        <v>297.89999999999998</v>
      </c>
      <c r="I53" s="369">
        <f t="shared" si="1"/>
        <v>297.89999999999998</v>
      </c>
      <c r="J53" s="370">
        <f t="shared" si="2"/>
        <v>297.89999999999998</v>
      </c>
      <c r="K53" s="368"/>
      <c r="L53" s="368"/>
      <c r="M53" s="398" t="s">
        <v>772</v>
      </c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</row>
    <row r="54" spans="1:24" ht="12.75" customHeight="1">
      <c r="A54" s="379" t="s">
        <v>456</v>
      </c>
      <c r="B54" s="584" t="s">
        <v>773</v>
      </c>
      <c r="C54" s="585"/>
      <c r="D54" s="392">
        <v>99.1</v>
      </c>
      <c r="E54" s="394">
        <v>50</v>
      </c>
      <c r="F54" s="368">
        <v>75</v>
      </c>
      <c r="G54" s="369">
        <f t="shared" si="0"/>
        <v>25</v>
      </c>
      <c r="H54" s="368">
        <v>58</v>
      </c>
      <c r="I54" s="369">
        <f t="shared" si="1"/>
        <v>8</v>
      </c>
      <c r="J54" s="370">
        <f t="shared" si="2"/>
        <v>-17</v>
      </c>
      <c r="K54" s="368">
        <f t="shared" si="3"/>
        <v>115.99999999999999</v>
      </c>
      <c r="L54" s="368">
        <f t="shared" si="4"/>
        <v>77.333333333333329</v>
      </c>
      <c r="M54" s="368">
        <f t="shared" si="5"/>
        <v>58.526740665993948</v>
      </c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</row>
    <row r="55" spans="1:24" ht="12.75" customHeight="1">
      <c r="A55" s="379" t="s">
        <v>774</v>
      </c>
      <c r="B55" s="415" t="s">
        <v>775</v>
      </c>
      <c r="C55" s="416"/>
      <c r="D55" s="417">
        <v>12.9</v>
      </c>
      <c r="E55" s="394">
        <v>15</v>
      </c>
      <c r="F55" s="368">
        <v>40</v>
      </c>
      <c r="G55" s="369">
        <f t="shared" si="0"/>
        <v>25</v>
      </c>
      <c r="H55" s="368">
        <v>35</v>
      </c>
      <c r="I55" s="369">
        <f t="shared" si="1"/>
        <v>20</v>
      </c>
      <c r="J55" s="370">
        <f t="shared" si="2"/>
        <v>-5</v>
      </c>
      <c r="K55" s="418" t="s">
        <v>776</v>
      </c>
      <c r="L55" s="398">
        <f t="shared" si="4"/>
        <v>87.5</v>
      </c>
      <c r="M55" s="398" t="s">
        <v>777</v>
      </c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</row>
    <row r="56" spans="1:24" ht="12.75" customHeight="1">
      <c r="A56" s="419"/>
      <c r="B56" s="420" t="s">
        <v>778</v>
      </c>
      <c r="C56" s="421"/>
      <c r="D56" s="421">
        <f>D6+D14+D37+D44+D51+D53+D54</f>
        <v>44204.800000000003</v>
      </c>
      <c r="E56" s="422">
        <f>E6+E14+E37+E44+E51+E53+E54</f>
        <v>52304.200000000004</v>
      </c>
      <c r="F56" s="422">
        <f t="shared" ref="F56:J56" si="10">F6+F14+F37+F44+F51+F53+F54</f>
        <v>51304.299999999996</v>
      </c>
      <c r="G56" s="422">
        <f t="shared" si="10"/>
        <v>-999.90000000000214</v>
      </c>
      <c r="H56" s="422">
        <f t="shared" si="10"/>
        <v>51116.9</v>
      </c>
      <c r="I56" s="422">
        <f t="shared" si="10"/>
        <v>-1187.3000000000025</v>
      </c>
      <c r="J56" s="423">
        <f t="shared" si="10"/>
        <v>-187.40000000000038</v>
      </c>
      <c r="K56" s="424">
        <f t="shared" si="3"/>
        <v>97.730010209505153</v>
      </c>
      <c r="L56" s="424">
        <f t="shared" si="4"/>
        <v>99.634728473051979</v>
      </c>
      <c r="M56" s="424">
        <f t="shared" si="5"/>
        <v>115.63653720862892</v>
      </c>
      <c r="N56" s="193"/>
      <c r="O56" s="193"/>
      <c r="P56" s="374"/>
      <c r="Q56" s="193"/>
      <c r="R56" s="193"/>
      <c r="S56" s="193"/>
      <c r="T56" s="193"/>
      <c r="U56" s="193"/>
      <c r="V56" s="193"/>
      <c r="W56" s="193"/>
      <c r="X56" s="193"/>
    </row>
    <row r="57" spans="1:24" ht="12.75" customHeight="1">
      <c r="A57" s="425" t="s">
        <v>458</v>
      </c>
      <c r="B57" s="425" t="s">
        <v>779</v>
      </c>
      <c r="C57" s="426"/>
      <c r="D57" s="426"/>
      <c r="E57" s="427"/>
      <c r="F57" s="669">
        <v>882</v>
      </c>
      <c r="G57" s="669"/>
      <c r="H57" s="669">
        <v>881.9</v>
      </c>
      <c r="I57" s="422"/>
      <c r="J57" s="669">
        <v>-0.1</v>
      </c>
      <c r="K57" s="187"/>
      <c r="L57" s="428">
        <f t="shared" si="4"/>
        <v>99.988662131519263</v>
      </c>
      <c r="M57" s="187"/>
      <c r="N57" s="193"/>
      <c r="O57" s="193"/>
      <c r="P57" s="374"/>
      <c r="Q57" s="193"/>
      <c r="R57" s="193"/>
      <c r="S57" s="193"/>
      <c r="T57" s="193"/>
      <c r="U57" s="193"/>
      <c r="V57" s="193"/>
      <c r="W57" s="193"/>
      <c r="X57" s="193"/>
    </row>
    <row r="58" spans="1:24">
      <c r="A58" s="218"/>
      <c r="F58" s="429"/>
      <c r="G58" s="429"/>
      <c r="H58" s="429"/>
      <c r="I58" s="429"/>
      <c r="J58" s="429"/>
      <c r="K58" s="193"/>
    </row>
    <row r="59" spans="1:24">
      <c r="F59" s="429"/>
      <c r="G59" s="429"/>
      <c r="H59" s="429"/>
      <c r="I59" s="429"/>
      <c r="J59" s="429"/>
      <c r="K59" s="193"/>
    </row>
    <row r="60" spans="1:24">
      <c r="A60" s="218"/>
      <c r="E60" s="200"/>
      <c r="F60" s="670"/>
      <c r="G60" s="670"/>
      <c r="H60" s="429"/>
      <c r="I60" s="429"/>
      <c r="J60" s="429"/>
      <c r="K60" s="374"/>
    </row>
  </sheetData>
  <mergeCells count="14">
    <mergeCell ref="L2:M2"/>
    <mergeCell ref="A4:A5"/>
    <mergeCell ref="B4:B5"/>
    <mergeCell ref="B16:C16"/>
    <mergeCell ref="D4:D5"/>
    <mergeCell ref="H4:H5"/>
    <mergeCell ref="I4:L4"/>
    <mergeCell ref="M4:M5"/>
    <mergeCell ref="E4:G4"/>
    <mergeCell ref="B32:C32"/>
    <mergeCell ref="B38:C38"/>
    <mergeCell ref="B47:C47"/>
    <mergeCell ref="B54:C54"/>
    <mergeCell ref="B2:K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K7" sqref="K7"/>
    </sheetView>
  </sheetViews>
  <sheetFormatPr defaultRowHeight="12.75"/>
  <cols>
    <col min="1" max="1" width="5.140625" customWidth="1"/>
    <col min="4" max="4" width="7.42578125" customWidth="1"/>
    <col min="5" max="5" width="16.5703125" customWidth="1"/>
    <col min="6" max="6" width="13" customWidth="1"/>
    <col min="7" max="7" width="8.28515625" customWidth="1"/>
    <col min="8" max="8" width="10.42578125" customWidth="1"/>
  </cols>
  <sheetData>
    <row r="1" spans="1:8">
      <c r="H1" s="218" t="s">
        <v>790</v>
      </c>
    </row>
    <row r="3" spans="1:8">
      <c r="A3" s="599" t="s">
        <v>436</v>
      </c>
      <c r="B3" s="599"/>
      <c r="C3" s="599"/>
      <c r="D3" s="599"/>
      <c r="E3" s="599"/>
      <c r="F3" s="599"/>
      <c r="G3" s="599"/>
      <c r="H3" s="599"/>
    </row>
    <row r="4" spans="1:8">
      <c r="A4" s="599" t="s">
        <v>437</v>
      </c>
      <c r="B4" s="599"/>
      <c r="C4" s="599"/>
      <c r="D4" s="599"/>
      <c r="E4" s="599"/>
      <c r="F4" s="599"/>
      <c r="G4" s="599"/>
      <c r="H4" s="599"/>
    </row>
    <row r="5" spans="1:8">
      <c r="H5" s="184" t="s">
        <v>438</v>
      </c>
    </row>
    <row r="6" spans="1:8" ht="12.75" customHeight="1">
      <c r="A6" s="185" t="s">
        <v>439</v>
      </c>
      <c r="B6" s="600" t="s">
        <v>440</v>
      </c>
      <c r="C6" s="601"/>
      <c r="D6" s="601"/>
      <c r="E6" s="602"/>
      <c r="F6" s="606" t="s">
        <v>441</v>
      </c>
      <c r="G6" s="608" t="s">
        <v>43</v>
      </c>
      <c r="H6" s="610" t="s">
        <v>442</v>
      </c>
    </row>
    <row r="7" spans="1:8" ht="23.25" customHeight="1">
      <c r="A7" s="186" t="s">
        <v>443</v>
      </c>
      <c r="B7" s="603"/>
      <c r="C7" s="604"/>
      <c r="D7" s="604"/>
      <c r="E7" s="605"/>
      <c r="F7" s="607"/>
      <c r="G7" s="609"/>
      <c r="H7" s="611"/>
    </row>
    <row r="8" spans="1:8">
      <c r="A8" s="187" t="s">
        <v>444</v>
      </c>
      <c r="B8" s="188" t="s">
        <v>445</v>
      </c>
      <c r="C8" s="189"/>
      <c r="D8" s="189"/>
      <c r="E8" s="190"/>
      <c r="F8" s="187">
        <v>83.9</v>
      </c>
      <c r="G8" s="187">
        <v>83.9</v>
      </c>
      <c r="H8" s="191">
        <f t="shared" ref="H8:H60" si="0">SUM(G8/F8*100)</f>
        <v>100</v>
      </c>
    </row>
    <row r="9" spans="1:8">
      <c r="A9" s="187" t="s">
        <v>446</v>
      </c>
      <c r="B9" s="188" t="s">
        <v>447</v>
      </c>
      <c r="C9" s="189"/>
      <c r="D9" s="189"/>
      <c r="E9" s="190"/>
      <c r="F9" s="187">
        <v>71.5</v>
      </c>
      <c r="G9" s="187">
        <v>68.099999999999994</v>
      </c>
      <c r="H9" s="191">
        <f t="shared" si="0"/>
        <v>95.24475524475524</v>
      </c>
    </row>
    <row r="10" spans="1:8">
      <c r="A10" s="187" t="s">
        <v>448</v>
      </c>
      <c r="B10" s="192" t="s">
        <v>449</v>
      </c>
      <c r="C10" s="193"/>
      <c r="D10" s="193"/>
      <c r="E10" s="194"/>
      <c r="F10" s="187">
        <v>53.6</v>
      </c>
      <c r="G10" s="187">
        <v>53.3</v>
      </c>
      <c r="H10" s="191">
        <f t="shared" si="0"/>
        <v>99.440298507462671</v>
      </c>
    </row>
    <row r="11" spans="1:8">
      <c r="A11" s="187" t="s">
        <v>450</v>
      </c>
      <c r="B11" s="188" t="s">
        <v>451</v>
      </c>
      <c r="C11" s="189"/>
      <c r="D11" s="189"/>
      <c r="E11" s="190"/>
      <c r="F11" s="187">
        <v>26.3</v>
      </c>
      <c r="G11" s="187">
        <v>25.4</v>
      </c>
      <c r="H11" s="191">
        <f t="shared" si="0"/>
        <v>96.577946768060826</v>
      </c>
    </row>
    <row r="12" spans="1:8">
      <c r="A12" s="187" t="s">
        <v>452</v>
      </c>
      <c r="B12" s="188" t="s">
        <v>453</v>
      </c>
      <c r="C12" s="189"/>
      <c r="D12" s="189"/>
      <c r="E12" s="190"/>
      <c r="F12" s="187">
        <v>67.2</v>
      </c>
      <c r="G12" s="187">
        <v>66.7</v>
      </c>
      <c r="H12" s="191">
        <f t="shared" si="0"/>
        <v>99.25595238095238</v>
      </c>
    </row>
    <row r="13" spans="1:8">
      <c r="A13" s="187" t="s">
        <v>454</v>
      </c>
      <c r="B13" s="192" t="s">
        <v>455</v>
      </c>
      <c r="C13" s="193"/>
      <c r="D13" s="193"/>
      <c r="E13" s="194"/>
      <c r="F13" s="187">
        <v>114.3</v>
      </c>
      <c r="G13" s="187">
        <v>111.7</v>
      </c>
      <c r="H13" s="191">
        <f t="shared" si="0"/>
        <v>97.725284339457573</v>
      </c>
    </row>
    <row r="14" spans="1:8">
      <c r="A14" s="187" t="s">
        <v>456</v>
      </c>
      <c r="B14" s="188" t="s">
        <v>457</v>
      </c>
      <c r="C14" s="189"/>
      <c r="D14" s="189"/>
      <c r="E14" s="190"/>
      <c r="F14" s="187">
        <v>4.8</v>
      </c>
      <c r="G14" s="187">
        <v>4.2</v>
      </c>
      <c r="H14" s="191">
        <f t="shared" si="0"/>
        <v>87.500000000000014</v>
      </c>
    </row>
    <row r="15" spans="1:8">
      <c r="A15" s="187" t="s">
        <v>458</v>
      </c>
      <c r="B15" s="188" t="s">
        <v>459</v>
      </c>
      <c r="C15" s="189"/>
      <c r="D15" s="189"/>
      <c r="E15" s="190"/>
      <c r="F15" s="187">
        <v>5.6</v>
      </c>
      <c r="G15" s="187">
        <v>2.2999999999999998</v>
      </c>
      <c r="H15" s="191">
        <f t="shared" si="0"/>
        <v>41.071428571428569</v>
      </c>
    </row>
    <row r="16" spans="1:8">
      <c r="A16" s="187" t="s">
        <v>460</v>
      </c>
      <c r="B16" s="593" t="s">
        <v>461</v>
      </c>
      <c r="C16" s="594"/>
      <c r="D16" s="594"/>
      <c r="E16" s="595"/>
      <c r="F16" s="187">
        <v>24.4</v>
      </c>
      <c r="G16" s="187">
        <v>21.7</v>
      </c>
      <c r="H16" s="191">
        <f t="shared" si="0"/>
        <v>88.934426229508205</v>
      </c>
    </row>
    <row r="17" spans="1:8">
      <c r="A17" s="187" t="s">
        <v>462</v>
      </c>
      <c r="B17" s="187" t="s">
        <v>463</v>
      </c>
      <c r="C17" s="187"/>
      <c r="D17" s="187"/>
      <c r="E17" s="187"/>
      <c r="F17" s="187">
        <v>13.3</v>
      </c>
      <c r="G17" s="187">
        <v>10.199999999999999</v>
      </c>
      <c r="H17" s="191">
        <f t="shared" si="0"/>
        <v>76.691729323308266</v>
      </c>
    </row>
    <row r="18" spans="1:8">
      <c r="A18" s="187" t="s">
        <v>464</v>
      </c>
      <c r="B18" s="593" t="s">
        <v>465</v>
      </c>
      <c r="C18" s="594"/>
      <c r="D18" s="594"/>
      <c r="E18" s="595"/>
      <c r="F18" s="187">
        <v>21.7</v>
      </c>
      <c r="G18" s="187">
        <v>20.7</v>
      </c>
      <c r="H18" s="191">
        <f t="shared" si="0"/>
        <v>95.391705069124427</v>
      </c>
    </row>
    <row r="19" spans="1:8">
      <c r="A19" s="187" t="s">
        <v>466</v>
      </c>
      <c r="B19" s="187" t="s">
        <v>467</v>
      </c>
      <c r="C19" s="187"/>
      <c r="D19" s="187"/>
      <c r="E19" s="187"/>
      <c r="F19" s="187">
        <v>30.4</v>
      </c>
      <c r="G19" s="187">
        <v>28.3</v>
      </c>
      <c r="H19" s="191">
        <f t="shared" si="0"/>
        <v>93.092105263157904</v>
      </c>
    </row>
    <row r="20" spans="1:8">
      <c r="A20" s="187" t="s">
        <v>468</v>
      </c>
      <c r="B20" s="593" t="s">
        <v>469</v>
      </c>
      <c r="C20" s="594"/>
      <c r="D20" s="594"/>
      <c r="E20" s="595"/>
      <c r="F20" s="187">
        <v>13.7</v>
      </c>
      <c r="G20" s="187">
        <v>12.2</v>
      </c>
      <c r="H20" s="191">
        <f t="shared" si="0"/>
        <v>89.051094890510953</v>
      </c>
    </row>
    <row r="21" spans="1:8">
      <c r="A21" s="187" t="s">
        <v>470</v>
      </c>
      <c r="B21" s="593" t="s">
        <v>471</v>
      </c>
      <c r="C21" s="594"/>
      <c r="D21" s="594"/>
      <c r="E21" s="595"/>
      <c r="F21" s="187">
        <v>36.799999999999997</v>
      </c>
      <c r="G21" s="187">
        <v>33.200000000000003</v>
      </c>
      <c r="H21" s="191">
        <f t="shared" si="0"/>
        <v>90.217391304347842</v>
      </c>
    </row>
    <row r="22" spans="1:8">
      <c r="A22" s="187" t="s">
        <v>472</v>
      </c>
      <c r="B22" s="593" t="s">
        <v>473</v>
      </c>
      <c r="C22" s="594"/>
      <c r="D22" s="594"/>
      <c r="E22" s="595"/>
      <c r="F22" s="187">
        <v>20.5</v>
      </c>
      <c r="G22" s="187">
        <v>18.8</v>
      </c>
      <c r="H22" s="191">
        <f t="shared" si="0"/>
        <v>91.707317073170742</v>
      </c>
    </row>
    <row r="23" spans="1:8">
      <c r="A23" s="187" t="s">
        <v>474</v>
      </c>
      <c r="B23" s="593" t="s">
        <v>475</v>
      </c>
      <c r="C23" s="594"/>
      <c r="D23" s="594"/>
      <c r="E23" s="595"/>
      <c r="F23" s="187">
        <v>37.200000000000003</v>
      </c>
      <c r="G23" s="187">
        <v>31.8</v>
      </c>
      <c r="H23" s="191">
        <f t="shared" si="0"/>
        <v>85.483870967741922</v>
      </c>
    </row>
    <row r="24" spans="1:8">
      <c r="A24" s="187" t="s">
        <v>476</v>
      </c>
      <c r="B24" s="195" t="s">
        <v>477</v>
      </c>
      <c r="C24" s="196"/>
      <c r="D24" s="196"/>
      <c r="E24" s="197"/>
      <c r="F24" s="187">
        <v>59.9</v>
      </c>
      <c r="G24" s="187">
        <v>54.4</v>
      </c>
      <c r="H24" s="191">
        <f t="shared" si="0"/>
        <v>90.818030050083479</v>
      </c>
    </row>
    <row r="25" spans="1:8">
      <c r="A25" s="187" t="s">
        <v>478</v>
      </c>
      <c r="B25" s="593" t="s">
        <v>479</v>
      </c>
      <c r="C25" s="594"/>
      <c r="D25" s="594"/>
      <c r="E25" s="595"/>
      <c r="F25" s="187">
        <v>13</v>
      </c>
      <c r="G25" s="187">
        <v>9</v>
      </c>
      <c r="H25" s="191">
        <f t="shared" si="0"/>
        <v>69.230769230769226</v>
      </c>
    </row>
    <row r="26" spans="1:8">
      <c r="A26" s="187" t="s">
        <v>480</v>
      </c>
      <c r="B26" s="188" t="s">
        <v>481</v>
      </c>
      <c r="C26" s="189"/>
      <c r="D26" s="189"/>
      <c r="E26" s="190"/>
      <c r="F26" s="187">
        <v>82.1</v>
      </c>
      <c r="G26" s="187">
        <v>80.3</v>
      </c>
      <c r="H26" s="191">
        <f t="shared" si="0"/>
        <v>97.807551766138857</v>
      </c>
    </row>
    <row r="27" spans="1:8">
      <c r="A27" s="187" t="s">
        <v>482</v>
      </c>
      <c r="B27" s="192" t="s">
        <v>483</v>
      </c>
      <c r="C27" s="193"/>
      <c r="D27" s="193"/>
      <c r="E27" s="194"/>
      <c r="F27" s="187">
        <v>100</v>
      </c>
      <c r="G27" s="187">
        <v>94.2</v>
      </c>
      <c r="H27" s="191">
        <f t="shared" si="0"/>
        <v>94.2</v>
      </c>
    </row>
    <row r="28" spans="1:8">
      <c r="A28" s="187" t="s">
        <v>484</v>
      </c>
      <c r="B28" s="188" t="s">
        <v>485</v>
      </c>
      <c r="C28" s="189"/>
      <c r="D28" s="189"/>
      <c r="E28" s="190"/>
      <c r="F28" s="187">
        <v>86</v>
      </c>
      <c r="G28" s="187">
        <v>83.3</v>
      </c>
      <c r="H28" s="191">
        <f t="shared" si="0"/>
        <v>96.860465116279073</v>
      </c>
    </row>
    <row r="29" spans="1:8">
      <c r="A29" s="187" t="s">
        <v>486</v>
      </c>
      <c r="B29" s="593" t="s">
        <v>487</v>
      </c>
      <c r="C29" s="594"/>
      <c r="D29" s="594"/>
      <c r="E29" s="595"/>
      <c r="F29" s="187">
        <v>13.6</v>
      </c>
      <c r="G29" s="187">
        <v>13.6</v>
      </c>
      <c r="H29" s="191">
        <f t="shared" si="0"/>
        <v>100</v>
      </c>
    </row>
    <row r="30" spans="1:8">
      <c r="A30" s="187" t="s">
        <v>488</v>
      </c>
      <c r="B30" s="187" t="s">
        <v>489</v>
      </c>
      <c r="C30" s="187"/>
      <c r="D30" s="187"/>
      <c r="E30" s="187"/>
      <c r="F30" s="187">
        <v>29.1</v>
      </c>
      <c r="G30" s="187">
        <v>28.1</v>
      </c>
      <c r="H30" s="191">
        <f t="shared" si="0"/>
        <v>96.56357388316151</v>
      </c>
    </row>
    <row r="31" spans="1:8">
      <c r="A31" s="187" t="s">
        <v>490</v>
      </c>
      <c r="B31" s="187" t="s">
        <v>491</v>
      </c>
      <c r="C31" s="187"/>
      <c r="D31" s="187"/>
      <c r="E31" s="187"/>
      <c r="F31" s="187">
        <v>46</v>
      </c>
      <c r="G31" s="187">
        <v>43.4</v>
      </c>
      <c r="H31" s="191">
        <f t="shared" si="0"/>
        <v>94.347826086956516</v>
      </c>
    </row>
    <row r="32" spans="1:8">
      <c r="A32" s="187" t="s">
        <v>492</v>
      </c>
      <c r="B32" s="593" t="s">
        <v>493</v>
      </c>
      <c r="C32" s="594"/>
      <c r="D32" s="594"/>
      <c r="E32" s="595"/>
      <c r="F32" s="187">
        <v>19.600000000000001</v>
      </c>
      <c r="G32" s="187">
        <v>19</v>
      </c>
      <c r="H32" s="191">
        <f t="shared" si="0"/>
        <v>96.938775510204081</v>
      </c>
    </row>
    <row r="33" spans="1:8">
      <c r="A33" s="187" t="s">
        <v>494</v>
      </c>
      <c r="B33" s="187" t="s">
        <v>495</v>
      </c>
      <c r="C33" s="187"/>
      <c r="D33" s="187"/>
      <c r="E33" s="187"/>
      <c r="F33" s="187">
        <v>80</v>
      </c>
      <c r="G33" s="187">
        <v>76.2</v>
      </c>
      <c r="H33" s="191">
        <f t="shared" si="0"/>
        <v>95.25</v>
      </c>
    </row>
    <row r="34" spans="1:8">
      <c r="A34" s="187" t="s">
        <v>496</v>
      </c>
      <c r="B34" s="187" t="s">
        <v>497</v>
      </c>
      <c r="C34" s="187"/>
      <c r="D34" s="187"/>
      <c r="E34" s="187"/>
      <c r="F34" s="187">
        <v>29.9</v>
      </c>
      <c r="G34" s="187">
        <v>27.3</v>
      </c>
      <c r="H34" s="191">
        <f t="shared" si="0"/>
        <v>91.304347826086968</v>
      </c>
    </row>
    <row r="35" spans="1:8">
      <c r="A35" s="187" t="s">
        <v>498</v>
      </c>
      <c r="B35" s="187" t="s">
        <v>499</v>
      </c>
      <c r="C35" s="187"/>
      <c r="D35" s="187"/>
      <c r="E35" s="187"/>
      <c r="F35" s="187">
        <v>80.900000000000006</v>
      </c>
      <c r="G35" s="187">
        <v>78.5</v>
      </c>
      <c r="H35" s="191">
        <f t="shared" si="0"/>
        <v>97.033374536464763</v>
      </c>
    </row>
    <row r="36" spans="1:8">
      <c r="A36" s="187" t="s">
        <v>500</v>
      </c>
      <c r="B36" s="593" t="s">
        <v>501</v>
      </c>
      <c r="C36" s="594"/>
      <c r="D36" s="594"/>
      <c r="E36" s="595"/>
      <c r="F36" s="187">
        <v>35.9</v>
      </c>
      <c r="G36" s="187">
        <v>35.700000000000003</v>
      </c>
      <c r="H36" s="191">
        <f t="shared" si="0"/>
        <v>99.442896935933163</v>
      </c>
    </row>
    <row r="37" spans="1:8">
      <c r="A37" s="187" t="s">
        <v>502</v>
      </c>
      <c r="B37" s="593" t="s">
        <v>503</v>
      </c>
      <c r="C37" s="594"/>
      <c r="D37" s="594"/>
      <c r="E37" s="595"/>
      <c r="F37" s="187">
        <v>52</v>
      </c>
      <c r="G37" s="187">
        <v>50.4</v>
      </c>
      <c r="H37" s="191">
        <f t="shared" si="0"/>
        <v>96.92307692307692</v>
      </c>
    </row>
    <row r="38" spans="1:8">
      <c r="A38" s="187" t="s">
        <v>504</v>
      </c>
      <c r="B38" s="593" t="s">
        <v>505</v>
      </c>
      <c r="C38" s="594"/>
      <c r="D38" s="594"/>
      <c r="E38" s="595"/>
      <c r="F38" s="187">
        <v>8.8000000000000007</v>
      </c>
      <c r="G38" s="187">
        <v>8.6</v>
      </c>
      <c r="H38" s="191">
        <f t="shared" si="0"/>
        <v>97.72727272727272</v>
      </c>
    </row>
    <row r="39" spans="1:8">
      <c r="A39" s="187" t="s">
        <v>506</v>
      </c>
      <c r="B39" s="593" t="s">
        <v>507</v>
      </c>
      <c r="C39" s="594"/>
      <c r="D39" s="594"/>
      <c r="E39" s="595"/>
      <c r="F39" s="187">
        <v>18</v>
      </c>
      <c r="G39" s="187">
        <v>16.5</v>
      </c>
      <c r="H39" s="191">
        <f t="shared" si="0"/>
        <v>91.666666666666657</v>
      </c>
    </row>
    <row r="40" spans="1:8">
      <c r="A40" s="187" t="s">
        <v>508</v>
      </c>
      <c r="B40" s="192" t="s">
        <v>509</v>
      </c>
      <c r="C40" s="193"/>
      <c r="D40" s="193"/>
      <c r="E40" s="194"/>
      <c r="F40" s="187">
        <v>12.4</v>
      </c>
      <c r="G40" s="187">
        <v>11.1</v>
      </c>
      <c r="H40" s="191">
        <f t="shared" si="0"/>
        <v>89.516129032258064</v>
      </c>
    </row>
    <row r="41" spans="1:8">
      <c r="A41" s="187" t="s">
        <v>510</v>
      </c>
      <c r="B41" s="188" t="s">
        <v>511</v>
      </c>
      <c r="C41" s="189"/>
      <c r="D41" s="189"/>
      <c r="E41" s="190"/>
      <c r="F41" s="187">
        <v>45.9</v>
      </c>
      <c r="G41" s="187">
        <v>44</v>
      </c>
      <c r="H41" s="191">
        <f t="shared" si="0"/>
        <v>95.860566448801748</v>
      </c>
    </row>
    <row r="42" spans="1:8">
      <c r="A42" s="187" t="s">
        <v>512</v>
      </c>
      <c r="B42" s="188" t="s">
        <v>513</v>
      </c>
      <c r="C42" s="189"/>
      <c r="D42" s="189"/>
      <c r="E42" s="190"/>
      <c r="F42" s="187">
        <v>36</v>
      </c>
      <c r="G42" s="187">
        <v>30</v>
      </c>
      <c r="H42" s="191">
        <f t="shared" si="0"/>
        <v>83.333333333333343</v>
      </c>
    </row>
    <row r="43" spans="1:8" ht="27" customHeight="1">
      <c r="A43" s="187" t="s">
        <v>514</v>
      </c>
      <c r="B43" s="596" t="s">
        <v>515</v>
      </c>
      <c r="C43" s="597"/>
      <c r="D43" s="597"/>
      <c r="E43" s="598"/>
      <c r="F43" s="187">
        <v>10.5</v>
      </c>
      <c r="G43" s="187">
        <v>10.4</v>
      </c>
      <c r="H43" s="191">
        <f t="shared" si="0"/>
        <v>99.047619047619051</v>
      </c>
    </row>
    <row r="44" spans="1:8" ht="13.5" customHeight="1">
      <c r="A44" s="187" t="s">
        <v>516</v>
      </c>
      <c r="B44" s="188" t="s">
        <v>517</v>
      </c>
      <c r="C44" s="189"/>
      <c r="D44" s="189"/>
      <c r="E44" s="190"/>
      <c r="F44" s="187">
        <v>25.7</v>
      </c>
      <c r="G44" s="187">
        <v>25.3</v>
      </c>
      <c r="H44" s="191">
        <f t="shared" si="0"/>
        <v>98.443579766536971</v>
      </c>
    </row>
    <row r="45" spans="1:8" ht="13.5" customHeight="1">
      <c r="A45" s="187" t="s">
        <v>518</v>
      </c>
      <c r="B45" s="188" t="s">
        <v>519</v>
      </c>
      <c r="C45" s="189"/>
      <c r="D45" s="189"/>
      <c r="E45" s="190"/>
      <c r="F45" s="187">
        <v>50.3</v>
      </c>
      <c r="G45" s="187">
        <v>36.5</v>
      </c>
      <c r="H45" s="191">
        <f t="shared" si="0"/>
        <v>72.564612326043743</v>
      </c>
    </row>
    <row r="46" spans="1:8" ht="13.5" customHeight="1">
      <c r="A46" s="187" t="s">
        <v>520</v>
      </c>
      <c r="B46" s="188" t="s">
        <v>521</v>
      </c>
      <c r="C46" s="189"/>
      <c r="D46" s="189"/>
      <c r="E46" s="190"/>
      <c r="F46" s="187">
        <v>25.5</v>
      </c>
      <c r="G46" s="187">
        <v>25.4</v>
      </c>
      <c r="H46" s="191">
        <f t="shared" si="0"/>
        <v>99.607843137254889</v>
      </c>
    </row>
    <row r="47" spans="1:8" ht="13.5" customHeight="1">
      <c r="A47" s="187" t="s">
        <v>522</v>
      </c>
      <c r="B47" s="188" t="s">
        <v>523</v>
      </c>
      <c r="C47" s="189"/>
      <c r="D47" s="189"/>
      <c r="E47" s="190"/>
      <c r="F47" s="187">
        <v>933.4</v>
      </c>
      <c r="G47" s="187">
        <v>931.3</v>
      </c>
      <c r="H47" s="191">
        <f t="shared" si="0"/>
        <v>99.775016070280685</v>
      </c>
    </row>
    <row r="48" spans="1:8">
      <c r="A48" s="187" t="s">
        <v>524</v>
      </c>
      <c r="B48" s="188" t="s">
        <v>525</v>
      </c>
      <c r="C48" s="189"/>
      <c r="D48" s="189"/>
      <c r="E48" s="190"/>
      <c r="F48" s="187">
        <v>1.3</v>
      </c>
      <c r="G48" s="187">
        <v>1.3</v>
      </c>
      <c r="H48" s="191">
        <f t="shared" si="0"/>
        <v>100</v>
      </c>
    </row>
    <row r="49" spans="1:8">
      <c r="A49" s="187" t="s">
        <v>526</v>
      </c>
      <c r="B49" s="188" t="s">
        <v>527</v>
      </c>
      <c r="C49" s="189"/>
      <c r="D49" s="189"/>
      <c r="E49" s="190"/>
      <c r="F49" s="187">
        <v>9</v>
      </c>
      <c r="G49" s="187">
        <v>8.4</v>
      </c>
      <c r="H49" s="191">
        <f t="shared" si="0"/>
        <v>93.333333333333329</v>
      </c>
    </row>
    <row r="50" spans="1:8">
      <c r="A50" s="187" t="s">
        <v>528</v>
      </c>
      <c r="B50" s="188" t="s">
        <v>529</v>
      </c>
      <c r="C50" s="189"/>
      <c r="D50" s="189"/>
      <c r="E50" s="190"/>
      <c r="F50" s="187">
        <v>241.4</v>
      </c>
      <c r="G50" s="187">
        <v>227</v>
      </c>
      <c r="H50" s="191">
        <f t="shared" si="0"/>
        <v>94.034797017398503</v>
      </c>
    </row>
    <row r="51" spans="1:8">
      <c r="A51" s="187" t="s">
        <v>530</v>
      </c>
      <c r="B51" s="188" t="s">
        <v>531</v>
      </c>
      <c r="C51" s="189"/>
      <c r="D51" s="189"/>
      <c r="E51" s="190"/>
      <c r="F51" s="187">
        <v>0.2</v>
      </c>
      <c r="G51" s="187">
        <v>0.2</v>
      </c>
      <c r="H51" s="191">
        <f t="shared" si="0"/>
        <v>100</v>
      </c>
    </row>
    <row r="52" spans="1:8">
      <c r="A52" s="187" t="s">
        <v>532</v>
      </c>
      <c r="B52" s="188" t="s">
        <v>533</v>
      </c>
      <c r="C52" s="189"/>
      <c r="D52" s="189"/>
      <c r="E52" s="190"/>
      <c r="F52" s="187">
        <v>0.2</v>
      </c>
      <c r="G52" s="187">
        <v>0.2</v>
      </c>
      <c r="H52" s="191">
        <f t="shared" si="0"/>
        <v>100</v>
      </c>
    </row>
    <row r="53" spans="1:8">
      <c r="A53" s="187" t="s">
        <v>534</v>
      </c>
      <c r="B53" s="188" t="s">
        <v>535</v>
      </c>
      <c r="C53" s="189"/>
      <c r="D53" s="189"/>
      <c r="E53" s="190"/>
      <c r="F53" s="187">
        <v>4</v>
      </c>
      <c r="G53" s="187">
        <v>2.9</v>
      </c>
      <c r="H53" s="191">
        <f t="shared" si="0"/>
        <v>72.5</v>
      </c>
    </row>
    <row r="54" spans="1:8">
      <c r="A54" s="187" t="s">
        <v>536</v>
      </c>
      <c r="B54" s="188" t="s">
        <v>537</v>
      </c>
      <c r="C54" s="189"/>
      <c r="D54" s="189"/>
      <c r="E54" s="190"/>
      <c r="F54" s="187">
        <v>3.6</v>
      </c>
      <c r="G54" s="187">
        <v>2.8</v>
      </c>
      <c r="H54" s="191">
        <f t="shared" si="0"/>
        <v>77.777777777777771</v>
      </c>
    </row>
    <row r="55" spans="1:8">
      <c r="A55" s="187" t="s">
        <v>538</v>
      </c>
      <c r="B55" s="188" t="s">
        <v>539</v>
      </c>
      <c r="C55" s="189"/>
      <c r="D55" s="189"/>
      <c r="E55" s="190"/>
      <c r="F55" s="187">
        <v>0.3</v>
      </c>
      <c r="G55" s="187">
        <v>0.1</v>
      </c>
      <c r="H55" s="191">
        <f t="shared" si="0"/>
        <v>33.333333333333336</v>
      </c>
    </row>
    <row r="56" spans="1:8">
      <c r="A56" s="187" t="s">
        <v>540</v>
      </c>
      <c r="B56" s="188" t="s">
        <v>541</v>
      </c>
      <c r="C56" s="189"/>
      <c r="D56" s="189"/>
      <c r="E56" s="190"/>
      <c r="F56" s="187">
        <v>13.5</v>
      </c>
      <c r="G56" s="187">
        <v>10.9</v>
      </c>
      <c r="H56" s="191">
        <f t="shared" si="0"/>
        <v>80.740740740740748</v>
      </c>
    </row>
    <row r="57" spans="1:8">
      <c r="A57" s="187" t="s">
        <v>542</v>
      </c>
      <c r="B57" s="188" t="s">
        <v>543</v>
      </c>
      <c r="C57" s="189"/>
      <c r="D57" s="189"/>
      <c r="E57" s="190"/>
      <c r="F57" s="187">
        <v>2.6</v>
      </c>
      <c r="G57" s="187">
        <v>0.8</v>
      </c>
      <c r="H57" s="191">
        <f t="shared" si="0"/>
        <v>30.76923076923077</v>
      </c>
    </row>
    <row r="58" spans="1:8">
      <c r="A58" s="187" t="s">
        <v>544</v>
      </c>
      <c r="B58" s="189" t="s">
        <v>545</v>
      </c>
      <c r="C58" s="189"/>
      <c r="D58" s="189"/>
      <c r="E58" s="190"/>
      <c r="F58" s="187">
        <v>3.2</v>
      </c>
      <c r="G58" s="187">
        <v>0.5</v>
      </c>
      <c r="H58" s="191">
        <f t="shared" si="0"/>
        <v>15.625</v>
      </c>
    </row>
    <row r="59" spans="1:8">
      <c r="A59" s="187" t="s">
        <v>546</v>
      </c>
      <c r="B59" s="189" t="s">
        <v>547</v>
      </c>
      <c r="C59" s="189"/>
      <c r="D59" s="189"/>
      <c r="E59" s="190"/>
      <c r="F59" s="187">
        <v>0.2</v>
      </c>
      <c r="G59" s="187"/>
      <c r="H59" s="191">
        <f t="shared" si="0"/>
        <v>0</v>
      </c>
    </row>
    <row r="60" spans="1:8">
      <c r="A60" s="188"/>
      <c r="B60" s="198" t="s">
        <v>548</v>
      </c>
      <c r="C60" s="189"/>
      <c r="D60" s="189"/>
      <c r="E60" s="190"/>
      <c r="F60" s="199">
        <f>SUM(F8:F59)</f>
        <v>2799.2</v>
      </c>
      <c r="G60" s="199">
        <f>SUM(G8:G58)</f>
        <v>2680.1000000000004</v>
      </c>
      <c r="H60" s="191">
        <f t="shared" si="0"/>
        <v>95.745212917976588</v>
      </c>
    </row>
    <row r="62" spans="1:8">
      <c r="E62" s="200"/>
      <c r="F62" s="200"/>
    </row>
    <row r="64" spans="1:8">
      <c r="C64" s="193"/>
      <c r="D64" s="193"/>
      <c r="E64" s="193"/>
    </row>
  </sheetData>
  <mergeCells count="20">
    <mergeCell ref="B23:E23"/>
    <mergeCell ref="A3:H3"/>
    <mergeCell ref="A4:H4"/>
    <mergeCell ref="B6:E7"/>
    <mergeCell ref="F6:F7"/>
    <mergeCell ref="G6:G7"/>
    <mergeCell ref="H6:H7"/>
    <mergeCell ref="B16:E16"/>
    <mergeCell ref="B18:E18"/>
    <mergeCell ref="B20:E20"/>
    <mergeCell ref="B21:E21"/>
    <mergeCell ref="B22:E22"/>
    <mergeCell ref="B39:E39"/>
    <mergeCell ref="B43:E43"/>
    <mergeCell ref="B25:E25"/>
    <mergeCell ref="B29:E29"/>
    <mergeCell ref="B32:E32"/>
    <mergeCell ref="B36:E36"/>
    <mergeCell ref="B37:E37"/>
    <mergeCell ref="B38:E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J5" sqref="J5"/>
    </sheetView>
  </sheetViews>
  <sheetFormatPr defaultRowHeight="12.75"/>
  <cols>
    <col min="1" max="1" width="5.140625" customWidth="1"/>
    <col min="4" max="4" width="7.42578125" customWidth="1"/>
    <col min="5" max="5" width="15" customWidth="1"/>
    <col min="6" max="6" width="10.42578125" customWidth="1"/>
    <col min="7" max="7" width="7.85546875" customWidth="1"/>
    <col min="8" max="8" width="8.85546875" customWidth="1"/>
  </cols>
  <sheetData>
    <row r="1" spans="1:8">
      <c r="H1" s="218" t="s">
        <v>791</v>
      </c>
    </row>
    <row r="3" spans="1:8">
      <c r="A3" s="599" t="s">
        <v>549</v>
      </c>
      <c r="B3" s="599"/>
      <c r="C3" s="599"/>
      <c r="D3" s="599"/>
      <c r="E3" s="599"/>
      <c r="F3" s="599"/>
      <c r="G3" s="599"/>
      <c r="H3" s="599"/>
    </row>
    <row r="4" spans="1:8">
      <c r="A4" s="599" t="s">
        <v>550</v>
      </c>
      <c r="B4" s="599"/>
      <c r="C4" s="599"/>
      <c r="D4" s="599"/>
      <c r="E4" s="599"/>
      <c r="F4" s="599"/>
      <c r="G4" s="599"/>
      <c r="H4" s="599"/>
    </row>
    <row r="5" spans="1:8">
      <c r="A5" s="201"/>
      <c r="B5" s="201"/>
      <c r="C5" s="201"/>
      <c r="D5" s="201"/>
      <c r="E5" s="201"/>
      <c r="F5" s="201"/>
      <c r="G5" s="201"/>
      <c r="H5" s="201"/>
    </row>
    <row r="6" spans="1:8">
      <c r="H6" s="184" t="s">
        <v>551</v>
      </c>
    </row>
    <row r="7" spans="1:8" ht="12.75" customHeight="1">
      <c r="A7" s="185" t="s">
        <v>439</v>
      </c>
      <c r="B7" s="600" t="s">
        <v>440</v>
      </c>
      <c r="C7" s="601"/>
      <c r="D7" s="601"/>
      <c r="E7" s="602"/>
      <c r="F7" s="606" t="s">
        <v>441</v>
      </c>
      <c r="G7" s="608" t="s">
        <v>43</v>
      </c>
      <c r="H7" s="610" t="s">
        <v>442</v>
      </c>
    </row>
    <row r="8" spans="1:8" ht="26.25" customHeight="1">
      <c r="A8" s="186" t="s">
        <v>443</v>
      </c>
      <c r="B8" s="603"/>
      <c r="C8" s="604"/>
      <c r="D8" s="604"/>
      <c r="E8" s="605"/>
      <c r="F8" s="607"/>
      <c r="G8" s="609"/>
      <c r="H8" s="611"/>
    </row>
    <row r="9" spans="1:8">
      <c r="A9" s="187" t="s">
        <v>444</v>
      </c>
      <c r="B9" s="188" t="s">
        <v>445</v>
      </c>
      <c r="C9" s="189"/>
      <c r="D9" s="189"/>
      <c r="E9" s="190"/>
      <c r="F9" s="187">
        <v>3.9</v>
      </c>
      <c r="G9" s="187">
        <v>3.9</v>
      </c>
      <c r="H9" s="191">
        <f t="shared" ref="H9:H29" si="0">SUM(G9/F9*100)</f>
        <v>100</v>
      </c>
    </row>
    <row r="10" spans="1:8">
      <c r="A10" s="187" t="s">
        <v>446</v>
      </c>
      <c r="B10" s="188" t="s">
        <v>447</v>
      </c>
      <c r="C10" s="189"/>
      <c r="D10" s="189"/>
      <c r="E10" s="190"/>
      <c r="F10" s="187">
        <v>6</v>
      </c>
      <c r="G10" s="187">
        <v>5.7</v>
      </c>
      <c r="H10" s="191">
        <f t="shared" si="0"/>
        <v>95</v>
      </c>
    </row>
    <row r="11" spans="1:8">
      <c r="A11" s="187" t="s">
        <v>448</v>
      </c>
      <c r="B11" s="192" t="s">
        <v>449</v>
      </c>
      <c r="C11" s="193"/>
      <c r="D11" s="193"/>
      <c r="E11" s="190"/>
      <c r="F11" s="187">
        <v>0.3</v>
      </c>
      <c r="G11" s="187">
        <v>0.3</v>
      </c>
      <c r="H11" s="191">
        <f t="shared" si="0"/>
        <v>100</v>
      </c>
    </row>
    <row r="12" spans="1:8">
      <c r="A12" s="187" t="s">
        <v>450</v>
      </c>
      <c r="B12" s="188" t="s">
        <v>453</v>
      </c>
      <c r="C12" s="189"/>
      <c r="D12" s="189"/>
      <c r="E12" s="190"/>
      <c r="F12" s="187">
        <v>7.4</v>
      </c>
      <c r="G12" s="187">
        <v>7.1</v>
      </c>
      <c r="H12" s="191">
        <f t="shared" si="0"/>
        <v>95.945945945945937</v>
      </c>
    </row>
    <row r="13" spans="1:8">
      <c r="A13" s="187" t="s">
        <v>452</v>
      </c>
      <c r="B13" s="189" t="s">
        <v>552</v>
      </c>
      <c r="C13" s="189"/>
      <c r="D13" s="189"/>
      <c r="E13" s="190"/>
      <c r="F13" s="187">
        <v>7.5</v>
      </c>
      <c r="G13" s="187">
        <v>7.2</v>
      </c>
      <c r="H13" s="191">
        <f t="shared" si="0"/>
        <v>96.000000000000014</v>
      </c>
    </row>
    <row r="14" spans="1:8">
      <c r="A14" s="187" t="s">
        <v>454</v>
      </c>
      <c r="B14" s="593" t="s">
        <v>461</v>
      </c>
      <c r="C14" s="594"/>
      <c r="D14" s="594"/>
      <c r="E14" s="595"/>
      <c r="F14" s="187">
        <v>3.5</v>
      </c>
      <c r="G14" s="187">
        <v>3.2</v>
      </c>
      <c r="H14" s="191">
        <f t="shared" si="0"/>
        <v>91.428571428571431</v>
      </c>
    </row>
    <row r="15" spans="1:8">
      <c r="A15" s="187" t="s">
        <v>456</v>
      </c>
      <c r="B15" s="187" t="s">
        <v>463</v>
      </c>
      <c r="C15" s="187"/>
      <c r="D15" s="187"/>
      <c r="E15" s="187"/>
      <c r="F15" s="187">
        <v>0.2</v>
      </c>
      <c r="G15" s="187"/>
      <c r="H15" s="191">
        <f t="shared" si="0"/>
        <v>0</v>
      </c>
    </row>
    <row r="16" spans="1:8">
      <c r="A16" s="187" t="s">
        <v>458</v>
      </c>
      <c r="B16" s="593" t="s">
        <v>465</v>
      </c>
      <c r="C16" s="594"/>
      <c r="D16" s="594"/>
      <c r="E16" s="595"/>
      <c r="F16" s="187">
        <v>6</v>
      </c>
      <c r="G16" s="187">
        <v>5.4</v>
      </c>
      <c r="H16" s="191">
        <f t="shared" si="0"/>
        <v>90</v>
      </c>
    </row>
    <row r="17" spans="1:8">
      <c r="A17" s="187" t="s">
        <v>460</v>
      </c>
      <c r="B17" s="187" t="s">
        <v>467</v>
      </c>
      <c r="C17" s="187"/>
      <c r="D17" s="187"/>
      <c r="E17" s="187"/>
      <c r="F17" s="187">
        <v>1.2</v>
      </c>
      <c r="G17" s="187">
        <v>0.6</v>
      </c>
      <c r="H17" s="191">
        <f t="shared" si="0"/>
        <v>50</v>
      </c>
    </row>
    <row r="18" spans="1:8">
      <c r="A18" s="187" t="s">
        <v>462</v>
      </c>
      <c r="B18" s="189" t="s">
        <v>475</v>
      </c>
      <c r="C18" s="189"/>
      <c r="D18" s="189"/>
      <c r="E18" s="190"/>
      <c r="F18" s="187">
        <v>3</v>
      </c>
      <c r="G18" s="187">
        <v>2.4</v>
      </c>
      <c r="H18" s="191">
        <f t="shared" si="0"/>
        <v>80</v>
      </c>
    </row>
    <row r="19" spans="1:8">
      <c r="A19" s="187" t="s">
        <v>464</v>
      </c>
      <c r="B19" s="189" t="s">
        <v>553</v>
      </c>
      <c r="C19" s="189"/>
      <c r="D19" s="189"/>
      <c r="E19" s="190"/>
      <c r="F19" s="187">
        <v>0.4</v>
      </c>
      <c r="G19" s="187">
        <v>0.3</v>
      </c>
      <c r="H19" s="191">
        <f t="shared" si="0"/>
        <v>74.999999999999986</v>
      </c>
    </row>
    <row r="20" spans="1:8">
      <c r="A20" s="187" t="s">
        <v>466</v>
      </c>
      <c r="B20" s="593" t="s">
        <v>507</v>
      </c>
      <c r="C20" s="594"/>
      <c r="D20" s="594"/>
      <c r="E20" s="595"/>
      <c r="F20" s="187">
        <v>10.9</v>
      </c>
      <c r="G20" s="187">
        <v>9.5</v>
      </c>
      <c r="H20" s="191">
        <f t="shared" si="0"/>
        <v>87.155963302752298</v>
      </c>
    </row>
    <row r="21" spans="1:8" ht="13.5" customHeight="1">
      <c r="A21" s="187" t="s">
        <v>468</v>
      </c>
      <c r="B21" s="188" t="s">
        <v>523</v>
      </c>
      <c r="C21" s="189"/>
      <c r="D21" s="189"/>
      <c r="E21" s="190"/>
      <c r="F21" s="187">
        <v>0.3</v>
      </c>
      <c r="G21" s="187">
        <v>0.3</v>
      </c>
      <c r="H21" s="191">
        <f t="shared" si="0"/>
        <v>100</v>
      </c>
    </row>
    <row r="22" spans="1:8">
      <c r="A22" s="187" t="s">
        <v>470</v>
      </c>
      <c r="B22" s="188" t="s">
        <v>525</v>
      </c>
      <c r="C22" s="189"/>
      <c r="D22" s="189"/>
      <c r="E22" s="190"/>
      <c r="F22" s="187">
        <v>2.2999999999999998</v>
      </c>
      <c r="G22" s="187">
        <v>2.2000000000000002</v>
      </c>
      <c r="H22" s="191">
        <f t="shared" si="0"/>
        <v>95.652173913043498</v>
      </c>
    </row>
    <row r="23" spans="1:8">
      <c r="A23" s="187" t="s">
        <v>472</v>
      </c>
      <c r="B23" s="188" t="s">
        <v>529</v>
      </c>
      <c r="C23" s="189"/>
      <c r="D23" s="189"/>
      <c r="E23" s="190"/>
      <c r="F23" s="187">
        <v>7.7</v>
      </c>
      <c r="G23" s="187">
        <v>7.4</v>
      </c>
      <c r="H23" s="191">
        <f t="shared" si="0"/>
        <v>96.103896103896105</v>
      </c>
    </row>
    <row r="24" spans="1:8">
      <c r="A24" s="187" t="s">
        <v>474</v>
      </c>
      <c r="B24" s="188" t="s">
        <v>537</v>
      </c>
      <c r="C24" s="189"/>
      <c r="D24" s="189"/>
      <c r="E24" s="190"/>
      <c r="F24" s="187">
        <v>4.8</v>
      </c>
      <c r="G24" s="187">
        <v>1.9</v>
      </c>
      <c r="H24" s="191">
        <f t="shared" si="0"/>
        <v>39.583333333333329</v>
      </c>
    </row>
    <row r="25" spans="1:8">
      <c r="A25" s="187" t="s">
        <v>476</v>
      </c>
      <c r="B25" s="188" t="s">
        <v>539</v>
      </c>
      <c r="C25" s="189"/>
      <c r="D25" s="189"/>
      <c r="E25" s="190"/>
      <c r="F25" s="187">
        <v>1.6</v>
      </c>
      <c r="G25" s="187">
        <v>1.5</v>
      </c>
      <c r="H25" s="191">
        <f t="shared" si="0"/>
        <v>93.75</v>
      </c>
    </row>
    <row r="26" spans="1:8">
      <c r="A26" s="187" t="s">
        <v>478</v>
      </c>
      <c r="B26" s="188" t="s">
        <v>541</v>
      </c>
      <c r="C26" s="189"/>
      <c r="D26" s="189"/>
      <c r="E26" s="190"/>
      <c r="F26" s="187">
        <v>21.5</v>
      </c>
      <c r="G26" s="187">
        <v>20.3</v>
      </c>
      <c r="H26" s="191">
        <f t="shared" si="0"/>
        <v>94.418604651162795</v>
      </c>
    </row>
    <row r="27" spans="1:8">
      <c r="A27" s="187" t="s">
        <v>480</v>
      </c>
      <c r="B27" s="188" t="s">
        <v>543</v>
      </c>
      <c r="C27" s="189"/>
      <c r="D27" s="189"/>
      <c r="E27" s="190"/>
      <c r="F27" s="187">
        <v>37.9</v>
      </c>
      <c r="G27" s="187">
        <v>36.4</v>
      </c>
      <c r="H27" s="191">
        <f t="shared" si="0"/>
        <v>96.042216358839056</v>
      </c>
    </row>
    <row r="28" spans="1:8">
      <c r="A28" s="187" t="s">
        <v>482</v>
      </c>
      <c r="B28" s="189" t="s">
        <v>547</v>
      </c>
      <c r="C28" s="189"/>
      <c r="D28" s="189"/>
      <c r="E28" s="190"/>
      <c r="F28" s="187">
        <v>0.3</v>
      </c>
      <c r="G28" s="187">
        <v>0.1</v>
      </c>
      <c r="H28" s="191">
        <f t="shared" si="0"/>
        <v>33.333333333333336</v>
      </c>
    </row>
    <row r="29" spans="1:8">
      <c r="A29" s="188"/>
      <c r="B29" s="198" t="s">
        <v>548</v>
      </c>
      <c r="C29" s="189"/>
      <c r="D29" s="189"/>
      <c r="E29" s="190"/>
      <c r="F29" s="199">
        <f>SUM(F9:F28)</f>
        <v>126.69999999999997</v>
      </c>
      <c r="G29" s="199">
        <f>SUM(G9:G28)</f>
        <v>115.69999999999999</v>
      </c>
      <c r="H29" s="191">
        <f t="shared" si="0"/>
        <v>91.318074191002381</v>
      </c>
    </row>
    <row r="31" spans="1:8">
      <c r="E31" s="200"/>
      <c r="F31" s="200"/>
    </row>
    <row r="33" spans="3:5">
      <c r="C33" s="193"/>
      <c r="D33" s="193"/>
      <c r="E33" s="193"/>
    </row>
  </sheetData>
  <mergeCells count="9">
    <mergeCell ref="B14:E14"/>
    <mergeCell ref="B16:E16"/>
    <mergeCell ref="B20:E20"/>
    <mergeCell ref="A3:H3"/>
    <mergeCell ref="A4:H4"/>
    <mergeCell ref="B7:E8"/>
    <mergeCell ref="F7:F8"/>
    <mergeCell ref="G7:G8"/>
    <mergeCell ref="H7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R4" sqref="R4"/>
    </sheetView>
  </sheetViews>
  <sheetFormatPr defaultRowHeight="12.75"/>
  <cols>
    <col min="1" max="1" width="3.42578125" style="184" customWidth="1"/>
    <col min="2" max="2" width="29.42578125" customWidth="1"/>
    <col min="3" max="3" width="8.5703125" customWidth="1"/>
    <col min="4" max="4" width="7.7109375" customWidth="1"/>
    <col min="5" max="5" width="8.42578125" customWidth="1"/>
    <col min="6" max="6" width="7.85546875" customWidth="1"/>
    <col min="7" max="7" width="8.85546875" customWidth="1"/>
    <col min="8" max="8" width="8.28515625" customWidth="1"/>
    <col min="9" max="9" width="8" customWidth="1"/>
    <col min="10" max="10" width="6.85546875" customWidth="1"/>
    <col min="11" max="11" width="8.7109375" customWidth="1"/>
    <col min="12" max="12" width="8.42578125" customWidth="1"/>
    <col min="13" max="13" width="8" customWidth="1"/>
    <col min="14" max="14" width="7" customWidth="1"/>
    <col min="15" max="15" width="6.7109375" customWidth="1"/>
    <col min="16" max="16" width="7.5703125" customWidth="1"/>
  </cols>
  <sheetData>
    <row r="1" spans="1:17">
      <c r="B1" s="202"/>
      <c r="D1" s="202"/>
      <c r="F1" s="202"/>
      <c r="O1" s="671" t="s">
        <v>792</v>
      </c>
      <c r="P1" s="671"/>
    </row>
    <row r="2" spans="1:17">
      <c r="B2" s="202"/>
      <c r="D2" s="202"/>
      <c r="F2" s="202"/>
    </row>
    <row r="3" spans="1:17">
      <c r="A3" s="625" t="s">
        <v>593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</row>
    <row r="4" spans="1:17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</row>
    <row r="5" spans="1:17">
      <c r="B5" s="203"/>
      <c r="O5" s="203"/>
      <c r="P5" s="204" t="s">
        <v>554</v>
      </c>
    </row>
    <row r="6" spans="1:17" ht="12.75" customHeight="1">
      <c r="A6" s="205"/>
      <c r="B6" s="626" t="s">
        <v>555</v>
      </c>
      <c r="C6" s="629" t="s">
        <v>556</v>
      </c>
      <c r="D6" s="622" t="s">
        <v>557</v>
      </c>
      <c r="E6" s="623"/>
      <c r="F6" s="632"/>
      <c r="G6" s="629" t="s">
        <v>558</v>
      </c>
      <c r="H6" s="622" t="s">
        <v>557</v>
      </c>
      <c r="I6" s="623"/>
      <c r="J6" s="632"/>
      <c r="K6" s="629" t="s">
        <v>594</v>
      </c>
      <c r="L6" s="622" t="s">
        <v>557</v>
      </c>
      <c r="M6" s="623"/>
      <c r="N6" s="632"/>
      <c r="O6" s="633" t="s">
        <v>442</v>
      </c>
      <c r="P6" s="634"/>
    </row>
    <row r="7" spans="1:17" ht="12.75" customHeight="1">
      <c r="A7" s="206" t="s">
        <v>559</v>
      </c>
      <c r="B7" s="627"/>
      <c r="C7" s="630"/>
      <c r="D7" s="622" t="s">
        <v>560</v>
      </c>
      <c r="E7" s="623"/>
      <c r="F7" s="612" t="s">
        <v>561</v>
      </c>
      <c r="G7" s="630"/>
      <c r="H7" s="622" t="s">
        <v>560</v>
      </c>
      <c r="I7" s="623"/>
      <c r="J7" s="612" t="s">
        <v>561</v>
      </c>
      <c r="K7" s="630"/>
      <c r="L7" s="622" t="s">
        <v>560</v>
      </c>
      <c r="M7" s="623"/>
      <c r="N7" s="612" t="s">
        <v>561</v>
      </c>
      <c r="O7" s="635" t="s">
        <v>562</v>
      </c>
      <c r="P7" s="635" t="s">
        <v>563</v>
      </c>
    </row>
    <row r="8" spans="1:17" ht="12" customHeight="1">
      <c r="A8" s="207" t="s">
        <v>443</v>
      </c>
      <c r="B8" s="627"/>
      <c r="C8" s="630"/>
      <c r="D8" s="616" t="s">
        <v>37</v>
      </c>
      <c r="E8" s="619" t="s">
        <v>564</v>
      </c>
      <c r="F8" s="613"/>
      <c r="G8" s="630"/>
      <c r="H8" s="616" t="s">
        <v>37</v>
      </c>
      <c r="I8" s="619" t="s">
        <v>564</v>
      </c>
      <c r="J8" s="613"/>
      <c r="K8" s="630"/>
      <c r="L8" s="616" t="s">
        <v>37</v>
      </c>
      <c r="M8" s="619" t="s">
        <v>564</v>
      </c>
      <c r="N8" s="613"/>
      <c r="O8" s="636"/>
      <c r="P8" s="636"/>
    </row>
    <row r="9" spans="1:17" ht="12" customHeight="1">
      <c r="A9" s="206"/>
      <c r="B9" s="627"/>
      <c r="C9" s="630"/>
      <c r="D9" s="617"/>
      <c r="E9" s="620"/>
      <c r="F9" s="613"/>
      <c r="G9" s="630"/>
      <c r="H9" s="617"/>
      <c r="I9" s="620"/>
      <c r="J9" s="613"/>
      <c r="K9" s="630"/>
      <c r="L9" s="617"/>
      <c r="M9" s="620"/>
      <c r="N9" s="614"/>
      <c r="O9" s="636"/>
      <c r="P9" s="636"/>
      <c r="Q9" s="208"/>
    </row>
    <row r="10" spans="1:17" ht="12" customHeight="1">
      <c r="A10" s="209"/>
      <c r="B10" s="628"/>
      <c r="C10" s="631"/>
      <c r="D10" s="618"/>
      <c r="E10" s="621"/>
      <c r="F10" s="615"/>
      <c r="G10" s="631"/>
      <c r="H10" s="618"/>
      <c r="I10" s="621"/>
      <c r="J10" s="615"/>
      <c r="K10" s="631"/>
      <c r="L10" s="618"/>
      <c r="M10" s="621"/>
      <c r="N10" s="615"/>
      <c r="O10" s="637"/>
      <c r="P10" s="637"/>
      <c r="Q10" s="208"/>
    </row>
    <row r="11" spans="1:17" s="218" customFormat="1" ht="12" customHeight="1">
      <c r="A11" s="210">
        <v>1</v>
      </c>
      <c r="B11" s="211">
        <v>2</v>
      </c>
      <c r="C11" s="212">
        <v>3</v>
      </c>
      <c r="D11" s="212">
        <v>4</v>
      </c>
      <c r="E11" s="212">
        <v>5</v>
      </c>
      <c r="F11" s="213">
        <v>6</v>
      </c>
      <c r="G11" s="213">
        <v>7</v>
      </c>
      <c r="H11" s="212">
        <v>8</v>
      </c>
      <c r="I11" s="212">
        <v>9</v>
      </c>
      <c r="J11" s="213">
        <v>10</v>
      </c>
      <c r="K11" s="214">
        <v>11</v>
      </c>
      <c r="L11" s="214">
        <v>12</v>
      </c>
      <c r="M11" s="214">
        <v>13</v>
      </c>
      <c r="N11" s="214">
        <v>14</v>
      </c>
      <c r="O11" s="215">
        <v>15</v>
      </c>
      <c r="P11" s="216">
        <v>16</v>
      </c>
      <c r="Q11" s="217"/>
    </row>
    <row r="12" spans="1:17" ht="12.75" customHeight="1">
      <c r="A12" s="219" t="s">
        <v>444</v>
      </c>
      <c r="B12" s="220" t="s">
        <v>565</v>
      </c>
      <c r="C12" s="221">
        <f t="shared" ref="C12:C64" si="0">SUM(D12+F12)</f>
        <v>1460.5</v>
      </c>
      <c r="D12" s="221">
        <f>SUM('[1]5 lentele'!D13)</f>
        <v>1453.9</v>
      </c>
      <c r="E12" s="221">
        <f>SUM('[1]5 lentele'!E13)</f>
        <v>964.1</v>
      </c>
      <c r="F12" s="221">
        <f>SUM('[1]5 lentele'!F13)</f>
        <v>6.6</v>
      </c>
      <c r="G12" s="221">
        <f t="shared" ref="G12:G64" si="1">SUM(H12+J12)</f>
        <v>1460.5</v>
      </c>
      <c r="H12" s="221">
        <f>SUM('[1]5 lentele'!H13)</f>
        <v>1453.9</v>
      </c>
      <c r="I12" s="221">
        <f>SUM('[1]5 lentele'!I13)</f>
        <v>964.1</v>
      </c>
      <c r="J12" s="221">
        <f>SUM('[1]5 lentele'!J13)</f>
        <v>6.6</v>
      </c>
      <c r="K12" s="221">
        <f t="shared" ref="K12:K64" si="2">SUM(L12+N12)</f>
        <v>1460.3999999999999</v>
      </c>
      <c r="L12" s="222">
        <f>SUM('[1]5 lentele'!L13)</f>
        <v>1453.8</v>
      </c>
      <c r="M12" s="222">
        <f>SUM('[1]5 lentele'!M13)</f>
        <v>964.1</v>
      </c>
      <c r="N12" s="222">
        <f>SUM('[1]5 lentele'!N13)</f>
        <v>6.6</v>
      </c>
      <c r="O12" s="221">
        <f t="shared" ref="O12:O66" si="3">(K12/C12*100)</f>
        <v>99.99315302978431</v>
      </c>
      <c r="P12" s="221">
        <f t="shared" ref="P12:P66" si="4">(K12/G12*100)</f>
        <v>99.99315302978431</v>
      </c>
    </row>
    <row r="13" spans="1:17" s="223" customFormat="1" ht="12.75" customHeight="1">
      <c r="A13" s="219" t="s">
        <v>446</v>
      </c>
      <c r="B13" s="220" t="s">
        <v>447</v>
      </c>
      <c r="C13" s="221">
        <f t="shared" si="0"/>
        <v>1772.3</v>
      </c>
      <c r="D13" s="221">
        <f>SUM('[1]5 lentele'!D14)</f>
        <v>1738.3</v>
      </c>
      <c r="E13" s="221">
        <f>SUM('[1]5 lentele'!E14)</f>
        <v>1130.5999999999999</v>
      </c>
      <c r="F13" s="221">
        <f>SUM('[1]5 lentele'!F14)</f>
        <v>34</v>
      </c>
      <c r="G13" s="221">
        <f t="shared" si="1"/>
        <v>1772.3</v>
      </c>
      <c r="H13" s="221">
        <f>SUM('[1]5 lentele'!H14)</f>
        <v>1738.3</v>
      </c>
      <c r="I13" s="221">
        <f>SUM('[1]5 lentele'!I14)</f>
        <v>1130.5999999999999</v>
      </c>
      <c r="J13" s="221">
        <f>SUM('[1]5 lentele'!J14)</f>
        <v>34</v>
      </c>
      <c r="K13" s="221">
        <f t="shared" si="2"/>
        <v>1766.8</v>
      </c>
      <c r="L13" s="222">
        <f>SUM('[1]5 lentele'!L14)</f>
        <v>1733.1</v>
      </c>
      <c r="M13" s="222">
        <f>SUM('[1]5 lentele'!M14)</f>
        <v>1130.2</v>
      </c>
      <c r="N13" s="222">
        <f>SUM('[1]5 lentele'!N14)</f>
        <v>33.700000000000003</v>
      </c>
      <c r="O13" s="221">
        <f t="shared" si="3"/>
        <v>99.689668791965246</v>
      </c>
      <c r="P13" s="221">
        <f t="shared" si="4"/>
        <v>99.689668791965246</v>
      </c>
    </row>
    <row r="14" spans="1:17" ht="12.75" customHeight="1">
      <c r="A14" s="219" t="s">
        <v>448</v>
      </c>
      <c r="B14" s="220" t="s">
        <v>449</v>
      </c>
      <c r="C14" s="221">
        <f t="shared" si="0"/>
        <v>1132.5</v>
      </c>
      <c r="D14" s="221">
        <f>SUM('[1]5 lentele'!D15)</f>
        <v>1118.5</v>
      </c>
      <c r="E14" s="221">
        <f>SUM('[1]5 lentele'!E15)</f>
        <v>664.7</v>
      </c>
      <c r="F14" s="221">
        <f>SUM('[1]5 lentele'!F15)</f>
        <v>14</v>
      </c>
      <c r="G14" s="221">
        <f t="shared" si="1"/>
        <v>1132.5</v>
      </c>
      <c r="H14" s="221">
        <f>SUM('[1]5 lentele'!H15)</f>
        <v>1118.5</v>
      </c>
      <c r="I14" s="221">
        <f>SUM('[1]5 lentele'!I15)</f>
        <v>664.7</v>
      </c>
      <c r="J14" s="221">
        <f>SUM('[1]5 lentele'!J15)</f>
        <v>14</v>
      </c>
      <c r="K14" s="221">
        <f t="shared" si="2"/>
        <v>1131.9000000000001</v>
      </c>
      <c r="L14" s="222">
        <f>SUM('[1]5 lentele'!L15)</f>
        <v>1118.2</v>
      </c>
      <c r="M14" s="222">
        <f>SUM('[1]5 lentele'!M15)</f>
        <v>664.7</v>
      </c>
      <c r="N14" s="222">
        <f>SUM('[1]5 lentele'!N15)</f>
        <v>13.7</v>
      </c>
      <c r="O14" s="221">
        <f t="shared" si="3"/>
        <v>99.947019867549685</v>
      </c>
      <c r="P14" s="221">
        <f t="shared" si="4"/>
        <v>99.947019867549685</v>
      </c>
    </row>
    <row r="15" spans="1:17" s="223" customFormat="1" ht="12.75" customHeight="1">
      <c r="A15" s="219" t="s">
        <v>450</v>
      </c>
      <c r="B15" s="220" t="s">
        <v>451</v>
      </c>
      <c r="C15" s="221">
        <f t="shared" si="0"/>
        <v>640.79999999999995</v>
      </c>
      <c r="D15" s="221">
        <f>SUM('[1]5 lentele'!D16)</f>
        <v>633.29999999999995</v>
      </c>
      <c r="E15" s="221">
        <f>SUM('[1]5 lentele'!E16)</f>
        <v>392.1</v>
      </c>
      <c r="F15" s="221">
        <f>SUM('[1]5 lentele'!F16)</f>
        <v>7.5</v>
      </c>
      <c r="G15" s="221">
        <f t="shared" si="1"/>
        <v>640.79999999999995</v>
      </c>
      <c r="H15" s="221">
        <f>SUM('[1]5 lentele'!H16)</f>
        <v>633.29999999999995</v>
      </c>
      <c r="I15" s="221">
        <f>SUM('[1]5 lentele'!I16)</f>
        <v>392.1</v>
      </c>
      <c r="J15" s="221">
        <f>SUM('[1]5 lentele'!J16)</f>
        <v>7.5</v>
      </c>
      <c r="K15" s="221">
        <f t="shared" si="2"/>
        <v>639.9</v>
      </c>
      <c r="L15" s="222">
        <f>SUM('[1]5 lentele'!L16)</f>
        <v>632.4</v>
      </c>
      <c r="M15" s="222">
        <f>SUM('[1]5 lentele'!M16)</f>
        <v>392</v>
      </c>
      <c r="N15" s="222">
        <f>SUM('[1]5 lentele'!N16)</f>
        <v>7.5</v>
      </c>
      <c r="O15" s="221">
        <f t="shared" si="3"/>
        <v>99.859550561797761</v>
      </c>
      <c r="P15" s="221">
        <f t="shared" si="4"/>
        <v>99.859550561797761</v>
      </c>
    </row>
    <row r="16" spans="1:17" ht="12.75" customHeight="1">
      <c r="A16" s="219" t="s">
        <v>452</v>
      </c>
      <c r="B16" s="220" t="s">
        <v>566</v>
      </c>
      <c r="C16" s="221">
        <f t="shared" si="0"/>
        <v>1330.4</v>
      </c>
      <c r="D16" s="221">
        <f>SUM('[1]5 lentele'!D17)</f>
        <v>1324</v>
      </c>
      <c r="E16" s="221">
        <f>SUM('[1]5 lentele'!E17)</f>
        <v>874.5</v>
      </c>
      <c r="F16" s="221">
        <f>SUM('[1]5 lentele'!F17)</f>
        <v>6.4</v>
      </c>
      <c r="G16" s="221">
        <f t="shared" si="1"/>
        <v>1330.4</v>
      </c>
      <c r="H16" s="221">
        <f>SUM('[1]5 lentele'!H17)</f>
        <v>1324</v>
      </c>
      <c r="I16" s="221">
        <f>SUM('[1]5 lentele'!I17)</f>
        <v>874.5</v>
      </c>
      <c r="J16" s="221">
        <f>SUM('[1]5 lentele'!J17)</f>
        <v>6.4</v>
      </c>
      <c r="K16" s="221">
        <f t="shared" si="2"/>
        <v>1329.7</v>
      </c>
      <c r="L16" s="222">
        <f>SUM('[1]5 lentele'!L17)</f>
        <v>1323.3</v>
      </c>
      <c r="M16" s="222">
        <f>SUM('[1]5 lentele'!M17)</f>
        <v>874.4</v>
      </c>
      <c r="N16" s="222">
        <f>SUM('[1]5 lentele'!N17)</f>
        <v>6.4</v>
      </c>
      <c r="O16" s="221">
        <f t="shared" si="3"/>
        <v>99.947384245339748</v>
      </c>
      <c r="P16" s="221">
        <f t="shared" si="4"/>
        <v>99.947384245339748</v>
      </c>
    </row>
    <row r="17" spans="1:16" s="223" customFormat="1" ht="12.75" customHeight="1">
      <c r="A17" s="219" t="s">
        <v>454</v>
      </c>
      <c r="B17" s="220" t="s">
        <v>567</v>
      </c>
      <c r="C17" s="221">
        <f t="shared" si="0"/>
        <v>1901.4</v>
      </c>
      <c r="D17" s="221">
        <f>SUM('[1]5 lentele'!D18)</f>
        <v>1886.4</v>
      </c>
      <c r="E17" s="221">
        <f>SUM('[1]5 lentele'!E18)</f>
        <v>1225.8</v>
      </c>
      <c r="F17" s="221">
        <f>SUM('[1]5 lentele'!F18)</f>
        <v>15</v>
      </c>
      <c r="G17" s="221">
        <f t="shared" si="1"/>
        <v>1901.4</v>
      </c>
      <c r="H17" s="221">
        <f>SUM('[1]5 lentele'!H18)</f>
        <v>1886.4</v>
      </c>
      <c r="I17" s="221">
        <f>SUM('[1]5 lentele'!I18)</f>
        <v>1225.8</v>
      </c>
      <c r="J17" s="221">
        <f>SUM('[1]5 lentele'!J18)</f>
        <v>15</v>
      </c>
      <c r="K17" s="221">
        <f t="shared" si="2"/>
        <v>1898.5</v>
      </c>
      <c r="L17" s="222">
        <f>SUM('[1]5 lentele'!L18)</f>
        <v>1883.5</v>
      </c>
      <c r="M17" s="222">
        <f>SUM('[1]5 lentele'!M18)</f>
        <v>1224.3</v>
      </c>
      <c r="N17" s="222">
        <f>SUM('[1]5 lentele'!N18)</f>
        <v>15</v>
      </c>
      <c r="O17" s="221">
        <f t="shared" si="3"/>
        <v>99.847480803618382</v>
      </c>
      <c r="P17" s="221">
        <f t="shared" si="4"/>
        <v>99.847480803618382</v>
      </c>
    </row>
    <row r="18" spans="1:16" s="223" customFormat="1" ht="12.75" customHeight="1">
      <c r="A18" s="219" t="s">
        <v>456</v>
      </c>
      <c r="B18" s="220" t="s">
        <v>457</v>
      </c>
      <c r="C18" s="221">
        <f t="shared" si="0"/>
        <v>305.3</v>
      </c>
      <c r="D18" s="221">
        <f>SUM('[1]5 lentele'!D19)</f>
        <v>305.3</v>
      </c>
      <c r="E18" s="221">
        <f>SUM('[1]5 lentele'!E19)</f>
        <v>198.1</v>
      </c>
      <c r="F18" s="221">
        <f>SUM('[1]5 lentele'!F19)</f>
        <v>0</v>
      </c>
      <c r="G18" s="221">
        <f t="shared" si="1"/>
        <v>305.3</v>
      </c>
      <c r="H18" s="221">
        <f>SUM('[1]5 lentele'!H19)</f>
        <v>305.3</v>
      </c>
      <c r="I18" s="221">
        <f>SUM('[1]5 lentele'!I19)</f>
        <v>198.1</v>
      </c>
      <c r="J18" s="221">
        <f>SUM('[1]5 lentele'!J19)</f>
        <v>0</v>
      </c>
      <c r="K18" s="221">
        <f t="shared" si="2"/>
        <v>304.39999999999998</v>
      </c>
      <c r="L18" s="222">
        <f>SUM('[1]5 lentele'!L19)</f>
        <v>304.39999999999998</v>
      </c>
      <c r="M18" s="222">
        <f>SUM('[1]5 lentele'!M19)</f>
        <v>198.1</v>
      </c>
      <c r="N18" s="222">
        <f>SUM('[1]5 lentele'!N19)</f>
        <v>0</v>
      </c>
      <c r="O18" s="221">
        <f t="shared" si="3"/>
        <v>99.705207992138867</v>
      </c>
      <c r="P18" s="221">
        <f t="shared" si="4"/>
        <v>99.705207992138867</v>
      </c>
    </row>
    <row r="19" spans="1:16" s="223" customFormat="1" ht="12.75" customHeight="1">
      <c r="A19" s="219" t="s">
        <v>458</v>
      </c>
      <c r="B19" s="220" t="s">
        <v>459</v>
      </c>
      <c r="C19" s="221">
        <f t="shared" si="0"/>
        <v>410.90000000000003</v>
      </c>
      <c r="D19" s="221">
        <f>SUM('[1]5 lentele'!D20)</f>
        <v>407.8</v>
      </c>
      <c r="E19" s="221">
        <f>SUM('[1]5 lentele'!E20)</f>
        <v>273.2</v>
      </c>
      <c r="F19" s="221">
        <f>SUM('[1]5 lentele'!F20)</f>
        <v>3.1</v>
      </c>
      <c r="G19" s="221">
        <f t="shared" si="1"/>
        <v>410.90000000000003</v>
      </c>
      <c r="H19" s="221">
        <f>SUM('[1]5 lentele'!H20)</f>
        <v>407.8</v>
      </c>
      <c r="I19" s="221">
        <f>SUM('[1]5 lentele'!I20)</f>
        <v>273.2</v>
      </c>
      <c r="J19" s="221">
        <f>SUM('[1]5 lentele'!J20)</f>
        <v>3.1</v>
      </c>
      <c r="K19" s="221">
        <f t="shared" si="2"/>
        <v>407.1</v>
      </c>
      <c r="L19" s="222">
        <f>SUM('[1]5 lentele'!L20)</f>
        <v>404</v>
      </c>
      <c r="M19" s="222">
        <f>SUM('[1]5 lentele'!M20)</f>
        <v>273.10000000000002</v>
      </c>
      <c r="N19" s="222">
        <f>SUM('[1]5 lentele'!N20)</f>
        <v>3.1</v>
      </c>
      <c r="O19" s="221">
        <f t="shared" si="3"/>
        <v>99.075200778778296</v>
      </c>
      <c r="P19" s="221">
        <f t="shared" si="4"/>
        <v>99.075200778778296</v>
      </c>
    </row>
    <row r="20" spans="1:16" s="223" customFormat="1" ht="12.75" customHeight="1">
      <c r="A20" s="219" t="s">
        <v>460</v>
      </c>
      <c r="B20" s="220" t="s">
        <v>461</v>
      </c>
      <c r="C20" s="221">
        <f t="shared" si="0"/>
        <v>655.5</v>
      </c>
      <c r="D20" s="221">
        <f>SUM('[1]5 lentele'!D21+'[1]5 lentele'!D60)</f>
        <v>627.4</v>
      </c>
      <c r="E20" s="221">
        <f>SUM('[1]5 lentele'!E21)</f>
        <v>410.9</v>
      </c>
      <c r="F20" s="221">
        <f>SUM('[1]5 lentele'!F21)</f>
        <v>28.1</v>
      </c>
      <c r="G20" s="221">
        <f t="shared" si="1"/>
        <v>655.5</v>
      </c>
      <c r="H20" s="221">
        <f>SUM('[1]5 lentele'!H21+'[1]5 lentele'!H60)</f>
        <v>627.4</v>
      </c>
      <c r="I20" s="221">
        <f>SUM('[1]5 lentele'!I21+'[1]5 lentele'!I60)</f>
        <v>410.9</v>
      </c>
      <c r="J20" s="221">
        <f>SUM('[1]5 lentele'!J21+'[1]5 lentele'!J60)</f>
        <v>28.1</v>
      </c>
      <c r="K20" s="221">
        <f t="shared" si="2"/>
        <v>651.70000000000005</v>
      </c>
      <c r="L20" s="222">
        <f>SUM('[1]5 lentele'!L21+'[1]5 lentele'!L60)</f>
        <v>623.6</v>
      </c>
      <c r="M20" s="222">
        <f>SUM('[1]5 lentele'!M21+'[1]5 lentele'!M60)</f>
        <v>410.6</v>
      </c>
      <c r="N20" s="222">
        <f>SUM('[1]5 lentele'!N21+'[1]5 lentele'!N60)</f>
        <v>28.1</v>
      </c>
      <c r="O20" s="221">
        <f t="shared" si="3"/>
        <v>99.420289855072468</v>
      </c>
      <c r="P20" s="221">
        <f t="shared" si="4"/>
        <v>99.420289855072468</v>
      </c>
    </row>
    <row r="21" spans="1:16" s="223" customFormat="1" ht="12.75" customHeight="1">
      <c r="A21" s="219" t="s">
        <v>462</v>
      </c>
      <c r="B21" s="220" t="s">
        <v>568</v>
      </c>
      <c r="C21" s="221">
        <f t="shared" si="0"/>
        <v>304.8</v>
      </c>
      <c r="D21" s="221">
        <f>SUM('[1]5 lentele'!D22)</f>
        <v>304.8</v>
      </c>
      <c r="E21" s="221">
        <f>SUM('[1]5 lentele'!E22)</f>
        <v>194.8</v>
      </c>
      <c r="F21" s="221">
        <f>SUM('[1]5 lentele'!F22)</f>
        <v>0</v>
      </c>
      <c r="G21" s="221">
        <f t="shared" si="1"/>
        <v>304.8</v>
      </c>
      <c r="H21" s="221">
        <f>SUM('[1]5 lentele'!H22)</f>
        <v>304.8</v>
      </c>
      <c r="I21" s="221">
        <f>SUM('[1]5 lentele'!I22)</f>
        <v>194.8</v>
      </c>
      <c r="J21" s="221">
        <f>SUM('[1]5 lentele'!J22)</f>
        <v>0</v>
      </c>
      <c r="K21" s="221">
        <f t="shared" si="2"/>
        <v>300.3</v>
      </c>
      <c r="L21" s="222">
        <f>SUM('[1]5 lentele'!L22)</f>
        <v>300.3</v>
      </c>
      <c r="M21" s="222">
        <f>SUM('[1]5 lentele'!M22)</f>
        <v>194</v>
      </c>
      <c r="N21" s="222">
        <f>SUM('[1]5 lentele'!N22)</f>
        <v>0</v>
      </c>
      <c r="O21" s="221">
        <f t="shared" si="3"/>
        <v>98.523622047244103</v>
      </c>
      <c r="P21" s="221">
        <f t="shared" si="4"/>
        <v>98.523622047244103</v>
      </c>
    </row>
    <row r="22" spans="1:16" ht="12.75" customHeight="1">
      <c r="A22" s="219" t="s">
        <v>464</v>
      </c>
      <c r="B22" s="220" t="s">
        <v>465</v>
      </c>
      <c r="C22" s="221">
        <f t="shared" si="0"/>
        <v>592.30000000000007</v>
      </c>
      <c r="D22" s="221">
        <f>SUM('[1]5 lentele'!D23)</f>
        <v>572.70000000000005</v>
      </c>
      <c r="E22" s="221">
        <f>SUM('[1]5 lentele'!E23)</f>
        <v>380.1</v>
      </c>
      <c r="F22" s="221">
        <f>SUM('[1]5 lentele'!F23)</f>
        <v>19.600000000000001</v>
      </c>
      <c r="G22" s="221">
        <f t="shared" si="1"/>
        <v>592.30000000000007</v>
      </c>
      <c r="H22" s="221">
        <f>SUM('[1]5 lentele'!H23)</f>
        <v>572.70000000000005</v>
      </c>
      <c r="I22" s="221">
        <f>SUM('[1]5 lentele'!I23)</f>
        <v>380.1</v>
      </c>
      <c r="J22" s="221">
        <f>SUM('[1]5 lentele'!J23)</f>
        <v>19.600000000000001</v>
      </c>
      <c r="K22" s="221">
        <f t="shared" si="2"/>
        <v>590.70000000000005</v>
      </c>
      <c r="L22" s="222">
        <f>SUM('[1]5 lentele'!L23)</f>
        <v>571.1</v>
      </c>
      <c r="M22" s="222">
        <f>SUM('[1]5 lentele'!M23)</f>
        <v>380.1</v>
      </c>
      <c r="N22" s="222">
        <f>SUM('[1]5 lentele'!N23)</f>
        <v>19.600000000000001</v>
      </c>
      <c r="O22" s="221">
        <f t="shared" si="3"/>
        <v>99.729866621644433</v>
      </c>
      <c r="P22" s="221">
        <f t="shared" si="4"/>
        <v>99.729866621644433</v>
      </c>
    </row>
    <row r="23" spans="1:16" ht="12.75" customHeight="1">
      <c r="A23" s="219" t="s">
        <v>466</v>
      </c>
      <c r="B23" s="220" t="s">
        <v>467</v>
      </c>
      <c r="C23" s="221">
        <f t="shared" si="0"/>
        <v>723.6</v>
      </c>
      <c r="D23" s="221">
        <f>SUM('[1]5 lentele'!D24)</f>
        <v>690.7</v>
      </c>
      <c r="E23" s="221">
        <f>SUM('[1]5 lentele'!E24)</f>
        <v>410.8</v>
      </c>
      <c r="F23" s="221">
        <f>SUM('[1]5 lentele'!F24)</f>
        <v>32.9</v>
      </c>
      <c r="G23" s="221">
        <f t="shared" si="1"/>
        <v>723.6</v>
      </c>
      <c r="H23" s="221">
        <f>SUM('[1]5 lentele'!H24)</f>
        <v>690.7</v>
      </c>
      <c r="I23" s="221">
        <f>SUM('[1]5 lentele'!I24)</f>
        <v>410.8</v>
      </c>
      <c r="J23" s="221">
        <f>SUM('[1]5 lentele'!J24)</f>
        <v>32.9</v>
      </c>
      <c r="K23" s="221">
        <f t="shared" si="2"/>
        <v>720.4</v>
      </c>
      <c r="L23" s="222">
        <f>SUM('[1]5 lentele'!L24)</f>
        <v>687.5</v>
      </c>
      <c r="M23" s="222">
        <f>SUM('[1]5 lentele'!M24)</f>
        <v>410.8</v>
      </c>
      <c r="N23" s="222">
        <f>SUM('[1]5 lentele'!N24)</f>
        <v>32.9</v>
      </c>
      <c r="O23" s="221">
        <f t="shared" si="3"/>
        <v>99.557766721945811</v>
      </c>
      <c r="P23" s="221">
        <f t="shared" si="4"/>
        <v>99.557766721945811</v>
      </c>
    </row>
    <row r="24" spans="1:16" ht="12.75" customHeight="1">
      <c r="A24" s="219" t="s">
        <v>468</v>
      </c>
      <c r="B24" s="220" t="s">
        <v>469</v>
      </c>
      <c r="C24" s="221">
        <f t="shared" si="0"/>
        <v>852.80000000000007</v>
      </c>
      <c r="D24" s="221">
        <f>SUM('[1]5 lentele'!D25+'[1]5 lentele'!D71)</f>
        <v>823.6</v>
      </c>
      <c r="E24" s="221">
        <f>SUM('[1]5 lentele'!E25+'[1]5 lentele'!E71)</f>
        <v>537.4</v>
      </c>
      <c r="F24" s="221">
        <f>SUM('[1]5 lentele'!F25+'[1]5 lentele'!F71)</f>
        <v>29.2</v>
      </c>
      <c r="G24" s="221">
        <f t="shared" si="1"/>
        <v>852.80000000000007</v>
      </c>
      <c r="H24" s="221">
        <f>SUM('[1]5 lentele'!H25+'[1]5 lentele'!H71)</f>
        <v>823.6</v>
      </c>
      <c r="I24" s="221">
        <f>SUM('[1]5 lentele'!I25+'[1]5 lentele'!I71)</f>
        <v>537.4</v>
      </c>
      <c r="J24" s="221">
        <f>SUM('[1]5 lentele'!J25+'[1]5 lentele'!J71)</f>
        <v>29.2</v>
      </c>
      <c r="K24" s="221">
        <f t="shared" si="2"/>
        <v>852.80000000000007</v>
      </c>
      <c r="L24" s="222">
        <f>SUM('[1]5 lentele'!L25+'[1]5 lentele'!L71)</f>
        <v>823.6</v>
      </c>
      <c r="M24" s="222">
        <f>SUM('[1]5 lentele'!M25+'[1]5 lentele'!M71)</f>
        <v>537.4</v>
      </c>
      <c r="N24" s="222">
        <f>SUM('[1]5 lentele'!N25+'[1]5 lentele'!N71)</f>
        <v>29.2</v>
      </c>
      <c r="O24" s="221">
        <f t="shared" si="3"/>
        <v>100</v>
      </c>
      <c r="P24" s="221">
        <f t="shared" si="4"/>
        <v>100</v>
      </c>
    </row>
    <row r="25" spans="1:16" ht="26.25" customHeight="1">
      <c r="A25" s="224" t="s">
        <v>470</v>
      </c>
      <c r="B25" s="225" t="s">
        <v>569</v>
      </c>
      <c r="C25" s="221">
        <f t="shared" si="0"/>
        <v>648.69999999999993</v>
      </c>
      <c r="D25" s="221">
        <f>SUM('[1]5 lentele'!D26)</f>
        <v>637.29999999999995</v>
      </c>
      <c r="E25" s="221">
        <f>SUM('[1]5 lentele'!E26)</f>
        <v>392</v>
      </c>
      <c r="F25" s="221">
        <f>SUM('[1]5 lentele'!F26)</f>
        <v>11.4</v>
      </c>
      <c r="G25" s="221">
        <f t="shared" si="1"/>
        <v>648.69999999999993</v>
      </c>
      <c r="H25" s="221">
        <f>SUM('[1]5 lentele'!H26)</f>
        <v>637.29999999999995</v>
      </c>
      <c r="I25" s="221">
        <f>SUM('[1]5 lentele'!I26)</f>
        <v>392</v>
      </c>
      <c r="J25" s="221">
        <f>SUM('[1]5 lentele'!J26)</f>
        <v>11.4</v>
      </c>
      <c r="K25" s="221">
        <f t="shared" si="2"/>
        <v>645</v>
      </c>
      <c r="L25" s="222">
        <f>SUM('[1]5 lentele'!L26)</f>
        <v>633.6</v>
      </c>
      <c r="M25" s="222">
        <f>SUM('[1]5 lentele'!M26)</f>
        <v>391.6</v>
      </c>
      <c r="N25" s="222">
        <f>SUM('[1]5 lentele'!N26)</f>
        <v>11.4</v>
      </c>
      <c r="O25" s="221">
        <f t="shared" si="3"/>
        <v>99.429628487744722</v>
      </c>
      <c r="P25" s="221">
        <f t="shared" si="4"/>
        <v>99.429628487744722</v>
      </c>
    </row>
    <row r="26" spans="1:16" ht="17.25" customHeight="1">
      <c r="A26" s="224" t="s">
        <v>472</v>
      </c>
      <c r="B26" s="226" t="s">
        <v>570</v>
      </c>
      <c r="C26" s="221">
        <f t="shared" si="0"/>
        <v>356</v>
      </c>
      <c r="D26" s="221">
        <f>SUM('[1]5 lentele'!D27)</f>
        <v>353.1</v>
      </c>
      <c r="E26" s="221">
        <f>SUM('[1]5 lentele'!E27)</f>
        <v>214.4</v>
      </c>
      <c r="F26" s="221">
        <f>SUM('[1]5 lentele'!F27)</f>
        <v>2.9</v>
      </c>
      <c r="G26" s="221">
        <f t="shared" si="1"/>
        <v>356</v>
      </c>
      <c r="H26" s="221">
        <f>SUM('[1]5 lentele'!H27)</f>
        <v>353.1</v>
      </c>
      <c r="I26" s="221">
        <f>SUM('[1]5 lentele'!I27)</f>
        <v>214.4</v>
      </c>
      <c r="J26" s="221">
        <f>SUM('[1]5 lentele'!J27)</f>
        <v>2.9</v>
      </c>
      <c r="K26" s="221">
        <f t="shared" si="2"/>
        <v>354.09999999999997</v>
      </c>
      <c r="L26" s="222">
        <f>SUM('[1]5 lentele'!L27)</f>
        <v>351.2</v>
      </c>
      <c r="M26" s="222">
        <f>SUM('[1]5 lentele'!M27)</f>
        <v>214.2</v>
      </c>
      <c r="N26" s="222">
        <f>SUM('[1]5 lentele'!N27)</f>
        <v>2.9</v>
      </c>
      <c r="O26" s="221">
        <f t="shared" si="3"/>
        <v>99.466292134831448</v>
      </c>
      <c r="P26" s="221">
        <f t="shared" si="4"/>
        <v>99.466292134831448</v>
      </c>
    </row>
    <row r="27" spans="1:16" ht="12.75" customHeight="1">
      <c r="A27" s="219" t="s">
        <v>474</v>
      </c>
      <c r="B27" s="220" t="s">
        <v>475</v>
      </c>
      <c r="C27" s="221">
        <f t="shared" si="0"/>
        <v>759.9</v>
      </c>
      <c r="D27" s="221">
        <f>SUM('[1]5 lentele'!D28)</f>
        <v>748.4</v>
      </c>
      <c r="E27" s="221">
        <f>SUM('[1]5 lentele'!E28)</f>
        <v>435.9</v>
      </c>
      <c r="F27" s="221">
        <f>SUM('[1]5 lentele'!F28)</f>
        <v>11.5</v>
      </c>
      <c r="G27" s="221">
        <f t="shared" si="1"/>
        <v>759.9</v>
      </c>
      <c r="H27" s="221">
        <f>SUM('[1]5 lentele'!H28)</f>
        <v>748.4</v>
      </c>
      <c r="I27" s="221">
        <f>SUM('[1]5 lentele'!I28)</f>
        <v>435.9</v>
      </c>
      <c r="J27" s="221">
        <f>SUM('[1]5 lentele'!J28)</f>
        <v>11.5</v>
      </c>
      <c r="K27" s="221">
        <f t="shared" si="2"/>
        <v>753.9</v>
      </c>
      <c r="L27" s="222">
        <f>SUM('[1]5 lentele'!L28)</f>
        <v>742.4</v>
      </c>
      <c r="M27" s="222">
        <f>SUM('[1]5 lentele'!M28)</f>
        <v>434.8</v>
      </c>
      <c r="N27" s="222">
        <f>SUM('[1]5 lentele'!N28)</f>
        <v>11.5</v>
      </c>
      <c r="O27" s="221">
        <f t="shared" si="3"/>
        <v>99.210422424003156</v>
      </c>
      <c r="P27" s="221">
        <f t="shared" si="4"/>
        <v>99.210422424003156</v>
      </c>
    </row>
    <row r="28" spans="1:16" ht="12.75" customHeight="1">
      <c r="A28" s="219" t="s">
        <v>476</v>
      </c>
      <c r="B28" s="227" t="s">
        <v>477</v>
      </c>
      <c r="C28" s="221">
        <f t="shared" si="0"/>
        <v>668</v>
      </c>
      <c r="D28" s="221">
        <f>SUM('[1]5 lentele'!D29)</f>
        <v>657.3</v>
      </c>
      <c r="E28" s="221">
        <f>SUM('[1]5 lentele'!E29)</f>
        <v>356.3</v>
      </c>
      <c r="F28" s="221">
        <f>SUM('[1]5 lentele'!F29)</f>
        <v>10.7</v>
      </c>
      <c r="G28" s="221">
        <f t="shared" si="1"/>
        <v>668</v>
      </c>
      <c r="H28" s="221">
        <f>SUM('[1]5 lentele'!H29)</f>
        <v>657.3</v>
      </c>
      <c r="I28" s="221">
        <f>SUM('[1]5 lentele'!I29)</f>
        <v>356.3</v>
      </c>
      <c r="J28" s="221">
        <f>SUM('[1]5 lentele'!J29)</f>
        <v>10.7</v>
      </c>
      <c r="K28" s="221">
        <f t="shared" si="2"/>
        <v>662.4</v>
      </c>
      <c r="L28" s="222">
        <f>SUM('[1]5 lentele'!L29)</f>
        <v>651.79999999999995</v>
      </c>
      <c r="M28" s="222">
        <f>SUM('[1]5 lentele'!M29)</f>
        <v>354.4</v>
      </c>
      <c r="N28" s="222">
        <f>SUM('[1]5 lentele'!N29)</f>
        <v>10.6</v>
      </c>
      <c r="O28" s="221">
        <f t="shared" si="3"/>
        <v>99.161676646706582</v>
      </c>
      <c r="P28" s="221">
        <f t="shared" si="4"/>
        <v>99.161676646706582</v>
      </c>
    </row>
    <row r="29" spans="1:16" ht="12.75" customHeight="1">
      <c r="A29" s="219" t="s">
        <v>478</v>
      </c>
      <c r="B29" s="227" t="s">
        <v>571</v>
      </c>
      <c r="C29" s="221">
        <f t="shared" si="0"/>
        <v>267.3</v>
      </c>
      <c r="D29" s="221">
        <f>SUM('[1]5 lentele'!D30)</f>
        <v>267.3</v>
      </c>
      <c r="E29" s="221">
        <f>SUM('[1]5 lentele'!E30)</f>
        <v>171.5</v>
      </c>
      <c r="F29" s="221">
        <f>SUM('[1]5 lentele'!F30)</f>
        <v>0</v>
      </c>
      <c r="G29" s="221">
        <f t="shared" si="1"/>
        <v>267.3</v>
      </c>
      <c r="H29" s="221">
        <f>SUM('[1]5 lentele'!H30)</f>
        <v>267.3</v>
      </c>
      <c r="I29" s="221">
        <f>SUM('[1]5 lentele'!I30)</f>
        <v>171.5</v>
      </c>
      <c r="J29" s="221">
        <f>SUM('[1]5 lentele'!J30)</f>
        <v>0</v>
      </c>
      <c r="K29" s="221">
        <f t="shared" si="2"/>
        <v>262.10000000000002</v>
      </c>
      <c r="L29" s="222">
        <f>SUM('[1]5 lentele'!L30)</f>
        <v>262.10000000000002</v>
      </c>
      <c r="M29" s="222">
        <f>SUM('[1]5 lentele'!M30)</f>
        <v>171.1</v>
      </c>
      <c r="N29" s="222">
        <f>SUM('[1]5 lentele'!N30)</f>
        <v>0</v>
      </c>
      <c r="O29" s="221">
        <f t="shared" si="3"/>
        <v>98.054620276842513</v>
      </c>
      <c r="P29" s="221">
        <f t="shared" si="4"/>
        <v>98.054620276842513</v>
      </c>
    </row>
    <row r="30" spans="1:16" ht="12.75" customHeight="1">
      <c r="A30" s="219" t="s">
        <v>480</v>
      </c>
      <c r="B30" s="228" t="s">
        <v>572</v>
      </c>
      <c r="C30" s="221">
        <f t="shared" si="0"/>
        <v>644.9</v>
      </c>
      <c r="D30" s="221">
        <f>SUM('[1]5 lentele'!D31)</f>
        <v>644.9</v>
      </c>
      <c r="E30" s="221">
        <f>SUM('[1]5 lentele'!E31)</f>
        <v>397.2</v>
      </c>
      <c r="F30" s="221">
        <f>SUM('[1]5 lentele'!F31)</f>
        <v>0</v>
      </c>
      <c r="G30" s="221">
        <f t="shared" si="1"/>
        <v>644.9</v>
      </c>
      <c r="H30" s="221">
        <f>SUM('[1]5 lentele'!H31)</f>
        <v>644.9</v>
      </c>
      <c r="I30" s="221">
        <f>SUM('[1]5 lentele'!I31)</f>
        <v>397.2</v>
      </c>
      <c r="J30" s="221">
        <f>SUM('[1]5 lentele'!J31)</f>
        <v>0</v>
      </c>
      <c r="K30" s="221">
        <f t="shared" si="2"/>
        <v>642.79999999999995</v>
      </c>
      <c r="L30" s="222">
        <f>SUM('[1]5 lentele'!L31)</f>
        <v>642.79999999999995</v>
      </c>
      <c r="M30" s="222">
        <f>SUM('[1]5 lentele'!M31)</f>
        <v>397.2</v>
      </c>
      <c r="N30" s="222">
        <f>SUM('[1]5 lentele'!N31)</f>
        <v>0</v>
      </c>
      <c r="O30" s="221">
        <f t="shared" si="3"/>
        <v>99.674368119088228</v>
      </c>
      <c r="P30" s="221">
        <f t="shared" si="4"/>
        <v>99.674368119088228</v>
      </c>
    </row>
    <row r="31" spans="1:16" ht="12.75" customHeight="1">
      <c r="A31" s="219" t="s">
        <v>482</v>
      </c>
      <c r="B31" s="220" t="s">
        <v>573</v>
      </c>
      <c r="C31" s="221">
        <f t="shared" si="0"/>
        <v>736.4</v>
      </c>
      <c r="D31" s="221">
        <f>SUM('[1]5 lentele'!D32)</f>
        <v>728.4</v>
      </c>
      <c r="E31" s="221">
        <f>SUM('[1]5 lentele'!E32)</f>
        <v>443.5</v>
      </c>
      <c r="F31" s="221">
        <f>SUM('[1]5 lentele'!F32)</f>
        <v>8</v>
      </c>
      <c r="G31" s="221">
        <f t="shared" si="1"/>
        <v>736.4</v>
      </c>
      <c r="H31" s="221">
        <f>SUM('[1]5 lentele'!H32)</f>
        <v>728.4</v>
      </c>
      <c r="I31" s="221">
        <f>SUM('[1]5 lentele'!I32)</f>
        <v>443.5</v>
      </c>
      <c r="J31" s="221">
        <f>SUM('[1]5 lentele'!J32)</f>
        <v>8</v>
      </c>
      <c r="K31" s="221">
        <f t="shared" si="2"/>
        <v>730.5</v>
      </c>
      <c r="L31" s="222">
        <f>SUM('[1]5 lentele'!L32)</f>
        <v>722.5</v>
      </c>
      <c r="M31" s="222">
        <f>SUM('[1]5 lentele'!M32)</f>
        <v>443.5</v>
      </c>
      <c r="N31" s="222">
        <f>SUM('[1]5 lentele'!N32)</f>
        <v>8</v>
      </c>
      <c r="O31" s="221">
        <f t="shared" si="3"/>
        <v>99.198804997284086</v>
      </c>
      <c r="P31" s="221">
        <f t="shared" si="4"/>
        <v>99.198804997284086</v>
      </c>
    </row>
    <row r="32" spans="1:16" ht="12.75" customHeight="1">
      <c r="A32" s="219" t="s">
        <v>484</v>
      </c>
      <c r="B32" s="220" t="s">
        <v>574</v>
      </c>
      <c r="C32" s="221">
        <f t="shared" si="0"/>
        <v>637.09999999999991</v>
      </c>
      <c r="D32" s="221">
        <f>SUM('[1]5 lentele'!D33)</f>
        <v>635.29999999999995</v>
      </c>
      <c r="E32" s="221">
        <f>SUM('[1]5 lentele'!E33)</f>
        <v>388</v>
      </c>
      <c r="F32" s="221">
        <f>SUM('[1]5 lentele'!F33)</f>
        <v>1.8</v>
      </c>
      <c r="G32" s="221">
        <f t="shared" si="1"/>
        <v>637.09999999999991</v>
      </c>
      <c r="H32" s="221">
        <f>SUM('[1]5 lentele'!H33)</f>
        <v>635.29999999999995</v>
      </c>
      <c r="I32" s="221">
        <f>SUM('[1]5 lentele'!I33)</f>
        <v>388</v>
      </c>
      <c r="J32" s="221">
        <f>SUM('[1]5 lentele'!J33)</f>
        <v>1.8</v>
      </c>
      <c r="K32" s="221">
        <f t="shared" si="2"/>
        <v>634.4</v>
      </c>
      <c r="L32" s="222">
        <f>SUM('[1]5 lentele'!L33)</f>
        <v>632.6</v>
      </c>
      <c r="M32" s="222">
        <f>SUM('[1]5 lentele'!M33)</f>
        <v>388</v>
      </c>
      <c r="N32" s="222">
        <f>SUM('[1]5 lentele'!N33)</f>
        <v>1.8</v>
      </c>
      <c r="O32" s="221">
        <f t="shared" si="3"/>
        <v>99.576204677444679</v>
      </c>
      <c r="P32" s="221">
        <f t="shared" si="4"/>
        <v>99.576204677444679</v>
      </c>
    </row>
    <row r="33" spans="1:16" ht="12.75" customHeight="1">
      <c r="A33" s="219" t="s">
        <v>486</v>
      </c>
      <c r="B33" s="220" t="s">
        <v>487</v>
      </c>
      <c r="C33" s="221">
        <f t="shared" si="0"/>
        <v>185.2</v>
      </c>
      <c r="D33" s="221">
        <f>SUM('[1]5 lentele'!D34)</f>
        <v>180.5</v>
      </c>
      <c r="E33" s="221">
        <f>SUM('[1]5 lentele'!E34)</f>
        <v>114.9</v>
      </c>
      <c r="F33" s="221">
        <f>SUM('[1]5 lentele'!F34)</f>
        <v>4.7</v>
      </c>
      <c r="G33" s="221">
        <f t="shared" si="1"/>
        <v>185.2</v>
      </c>
      <c r="H33" s="221">
        <f>SUM('[1]5 lentele'!H34)</f>
        <v>180.5</v>
      </c>
      <c r="I33" s="221">
        <f>SUM('[1]5 lentele'!I34)</f>
        <v>114.9</v>
      </c>
      <c r="J33" s="221">
        <f>SUM('[1]5 lentele'!J34)</f>
        <v>4.7</v>
      </c>
      <c r="K33" s="221">
        <f t="shared" si="2"/>
        <v>185.2</v>
      </c>
      <c r="L33" s="222">
        <f>SUM('[1]5 lentele'!L34)</f>
        <v>180.5</v>
      </c>
      <c r="M33" s="222">
        <f>SUM('[1]5 lentele'!M34)</f>
        <v>114.9</v>
      </c>
      <c r="N33" s="222">
        <f>SUM('[1]5 lentele'!N34)</f>
        <v>4.7</v>
      </c>
      <c r="O33" s="221">
        <f t="shared" si="3"/>
        <v>100</v>
      </c>
      <c r="P33" s="221">
        <f t="shared" si="4"/>
        <v>100</v>
      </c>
    </row>
    <row r="34" spans="1:16" s="223" customFormat="1" ht="12.75" customHeight="1">
      <c r="A34" s="219" t="s">
        <v>488</v>
      </c>
      <c r="B34" s="220" t="s">
        <v>575</v>
      </c>
      <c r="C34" s="221">
        <f t="shared" si="0"/>
        <v>257.10000000000002</v>
      </c>
      <c r="D34" s="221">
        <f>SUM('[1]5 lentele'!D35)</f>
        <v>254.1</v>
      </c>
      <c r="E34" s="221">
        <f>SUM('[1]5 lentele'!E35)</f>
        <v>154.9</v>
      </c>
      <c r="F34" s="221">
        <f>SUM('[1]5 lentele'!F35)</f>
        <v>3</v>
      </c>
      <c r="G34" s="221">
        <f t="shared" si="1"/>
        <v>257.10000000000002</v>
      </c>
      <c r="H34" s="221">
        <f>SUM('[1]5 lentele'!H35)</f>
        <v>254.1</v>
      </c>
      <c r="I34" s="221">
        <f>SUM('[1]5 lentele'!I35)</f>
        <v>154.9</v>
      </c>
      <c r="J34" s="221">
        <f>SUM('[1]5 lentele'!J35)</f>
        <v>3</v>
      </c>
      <c r="K34" s="221">
        <f t="shared" si="2"/>
        <v>255.8</v>
      </c>
      <c r="L34" s="222">
        <f>SUM('[1]5 lentele'!L35)</f>
        <v>253</v>
      </c>
      <c r="M34" s="222">
        <f>SUM('[1]5 lentele'!M35)</f>
        <v>154.30000000000001</v>
      </c>
      <c r="N34" s="222">
        <f>SUM('[1]5 lentele'!N35)</f>
        <v>2.8</v>
      </c>
      <c r="O34" s="221">
        <f t="shared" si="3"/>
        <v>99.494360171139633</v>
      </c>
      <c r="P34" s="221">
        <f t="shared" si="4"/>
        <v>99.494360171139633</v>
      </c>
    </row>
    <row r="35" spans="1:16" s="223" customFormat="1" ht="12.75" customHeight="1">
      <c r="A35" s="219" t="s">
        <v>490</v>
      </c>
      <c r="B35" s="220" t="s">
        <v>576</v>
      </c>
      <c r="C35" s="221">
        <f t="shared" si="0"/>
        <v>405.3</v>
      </c>
      <c r="D35" s="221">
        <f>SUM('[1]5 lentele'!D36)</f>
        <v>393.6</v>
      </c>
      <c r="E35" s="221">
        <f>SUM('[1]5 lentele'!E36)</f>
        <v>244.9</v>
      </c>
      <c r="F35" s="221">
        <f>SUM('[1]5 lentele'!F36)</f>
        <v>11.7</v>
      </c>
      <c r="G35" s="221">
        <f t="shared" si="1"/>
        <v>405.3</v>
      </c>
      <c r="H35" s="221">
        <f>SUM('[1]5 lentele'!H36)</f>
        <v>393.6</v>
      </c>
      <c r="I35" s="221">
        <f>SUM('[1]5 lentele'!I36)</f>
        <v>244.9</v>
      </c>
      <c r="J35" s="221">
        <f>SUM('[1]5 lentele'!J36)</f>
        <v>11.7</v>
      </c>
      <c r="K35" s="221">
        <f t="shared" si="2"/>
        <v>402.7</v>
      </c>
      <c r="L35" s="222">
        <f>SUM('[1]5 lentele'!L36)</f>
        <v>391</v>
      </c>
      <c r="M35" s="222">
        <f>SUM('[1]5 lentele'!M36)</f>
        <v>244.8</v>
      </c>
      <c r="N35" s="222">
        <f>SUM('[1]5 lentele'!N36)</f>
        <v>11.7</v>
      </c>
      <c r="O35" s="221">
        <f t="shared" si="3"/>
        <v>99.358499876634582</v>
      </c>
      <c r="P35" s="221">
        <f t="shared" si="4"/>
        <v>99.358499876634582</v>
      </c>
    </row>
    <row r="36" spans="1:16" s="223" customFormat="1" ht="12.75" customHeight="1">
      <c r="A36" s="219" t="s">
        <v>492</v>
      </c>
      <c r="B36" s="221" t="s">
        <v>577</v>
      </c>
      <c r="C36" s="221">
        <f t="shared" si="0"/>
        <v>204.7</v>
      </c>
      <c r="D36" s="221">
        <f>SUM('[1]5 lentele'!D37)</f>
        <v>204.7</v>
      </c>
      <c r="E36" s="221">
        <f>SUM('[1]5 lentele'!E37)</f>
        <v>119.1</v>
      </c>
      <c r="F36" s="221">
        <f>SUM('[1]5 lentele'!F37)</f>
        <v>0</v>
      </c>
      <c r="G36" s="221">
        <f t="shared" si="1"/>
        <v>204.7</v>
      </c>
      <c r="H36" s="221">
        <f>SUM('[1]5 lentele'!H37)</f>
        <v>204.7</v>
      </c>
      <c r="I36" s="221">
        <f>SUM('[1]5 lentele'!I37)</f>
        <v>119.1</v>
      </c>
      <c r="J36" s="221">
        <f>SUM('[1]5 lentele'!J37)</f>
        <v>0</v>
      </c>
      <c r="K36" s="221">
        <f t="shared" si="2"/>
        <v>199.8</v>
      </c>
      <c r="L36" s="222">
        <f>SUM('[1]5 lentele'!L37)</f>
        <v>199.8</v>
      </c>
      <c r="M36" s="222">
        <f>SUM('[1]5 lentele'!M37)</f>
        <v>116</v>
      </c>
      <c r="N36" s="222">
        <f>SUM('[1]5 lentele'!N37)</f>
        <v>0</v>
      </c>
      <c r="O36" s="221">
        <f t="shared" si="3"/>
        <v>97.606253053248665</v>
      </c>
      <c r="P36" s="221">
        <f t="shared" si="4"/>
        <v>97.606253053248665</v>
      </c>
    </row>
    <row r="37" spans="1:16" ht="12.75" customHeight="1">
      <c r="A37" s="219" t="s">
        <v>494</v>
      </c>
      <c r="B37" s="220" t="s">
        <v>578</v>
      </c>
      <c r="C37" s="221">
        <f t="shared" si="0"/>
        <v>674.8</v>
      </c>
      <c r="D37" s="221">
        <f>SUM('[1]5 lentele'!D38)</f>
        <v>668.5</v>
      </c>
      <c r="E37" s="221">
        <f>SUM('[1]5 lentele'!E38)</f>
        <v>411.5</v>
      </c>
      <c r="F37" s="221">
        <f>SUM('[1]5 lentele'!F38)</f>
        <v>6.3</v>
      </c>
      <c r="G37" s="221">
        <f t="shared" si="1"/>
        <v>674.8</v>
      </c>
      <c r="H37" s="221">
        <f>SUM('[1]5 lentele'!H38)</f>
        <v>668.5</v>
      </c>
      <c r="I37" s="221">
        <f>SUM('[1]5 lentele'!I38)</f>
        <v>411.5</v>
      </c>
      <c r="J37" s="221">
        <f>SUM('[1]5 lentele'!J38)</f>
        <v>6.3</v>
      </c>
      <c r="K37" s="221">
        <f t="shared" si="2"/>
        <v>670</v>
      </c>
      <c r="L37" s="222">
        <f>SUM('[1]5 lentele'!L38)</f>
        <v>663.7</v>
      </c>
      <c r="M37" s="222">
        <f>SUM('[1]5 lentele'!M38)</f>
        <v>409.6</v>
      </c>
      <c r="N37" s="222">
        <f>SUM('[1]5 lentele'!N38)</f>
        <v>6.3</v>
      </c>
      <c r="O37" s="221">
        <f t="shared" si="3"/>
        <v>99.288678126852403</v>
      </c>
      <c r="P37" s="221">
        <f t="shared" si="4"/>
        <v>99.288678126852403</v>
      </c>
    </row>
    <row r="38" spans="1:16" s="223" customFormat="1" ht="12.75" customHeight="1">
      <c r="A38" s="219" t="s">
        <v>496</v>
      </c>
      <c r="B38" s="220" t="s">
        <v>497</v>
      </c>
      <c r="C38" s="221">
        <f t="shared" si="0"/>
        <v>280.2</v>
      </c>
      <c r="D38" s="221">
        <f>SUM('[1]5 lentele'!D39)</f>
        <v>271.89999999999998</v>
      </c>
      <c r="E38" s="221">
        <f>SUM('[1]5 lentele'!E39)</f>
        <v>162.80000000000001</v>
      </c>
      <c r="F38" s="221">
        <f>SUM('[1]5 lentele'!F39)</f>
        <v>8.3000000000000007</v>
      </c>
      <c r="G38" s="221">
        <f t="shared" si="1"/>
        <v>280.2</v>
      </c>
      <c r="H38" s="221">
        <f>SUM('[1]5 lentele'!H39)</f>
        <v>271.89999999999998</v>
      </c>
      <c r="I38" s="221">
        <f>SUM('[1]5 lentele'!I39)</f>
        <v>162.80000000000001</v>
      </c>
      <c r="J38" s="221">
        <f>SUM('[1]5 lentele'!J39)</f>
        <v>8.3000000000000007</v>
      </c>
      <c r="K38" s="221">
        <f t="shared" si="2"/>
        <v>276.2</v>
      </c>
      <c r="L38" s="222">
        <f>SUM('[1]5 lentele'!L39)</f>
        <v>267.89999999999998</v>
      </c>
      <c r="M38" s="222">
        <f>SUM('[1]5 lentele'!M39)</f>
        <v>162.19999999999999</v>
      </c>
      <c r="N38" s="222">
        <f>SUM('[1]5 lentele'!N39)</f>
        <v>8.3000000000000007</v>
      </c>
      <c r="O38" s="221">
        <f t="shared" si="3"/>
        <v>98.572448251249114</v>
      </c>
      <c r="P38" s="221">
        <f t="shared" si="4"/>
        <v>98.572448251249114</v>
      </c>
    </row>
    <row r="39" spans="1:16" s="223" customFormat="1" ht="12.75" customHeight="1">
      <c r="A39" s="219" t="s">
        <v>498</v>
      </c>
      <c r="B39" s="220" t="s">
        <v>499</v>
      </c>
      <c r="C39" s="221">
        <f t="shared" si="0"/>
        <v>661</v>
      </c>
      <c r="D39" s="221">
        <f>SUM('[1]5 lentele'!D40)</f>
        <v>658.9</v>
      </c>
      <c r="E39" s="221">
        <f>SUM('[1]5 lentele'!E40)</f>
        <v>374.9</v>
      </c>
      <c r="F39" s="221">
        <f>SUM('[1]5 lentele'!F40)</f>
        <v>2.1</v>
      </c>
      <c r="G39" s="221">
        <f t="shared" si="1"/>
        <v>661</v>
      </c>
      <c r="H39" s="221">
        <f>SUM('[1]5 lentele'!H40)</f>
        <v>658.9</v>
      </c>
      <c r="I39" s="221">
        <f>SUM('[1]5 lentele'!I40)</f>
        <v>374.9</v>
      </c>
      <c r="J39" s="221">
        <f>SUM('[1]5 lentele'!J40)</f>
        <v>2.1</v>
      </c>
      <c r="K39" s="221">
        <f t="shared" si="2"/>
        <v>658.6</v>
      </c>
      <c r="L39" s="222">
        <f>SUM('[1]5 lentele'!L40)</f>
        <v>656.5</v>
      </c>
      <c r="M39" s="222">
        <f>SUM('[1]5 lentele'!M40)</f>
        <v>374.8</v>
      </c>
      <c r="N39" s="222">
        <f>SUM('[1]5 lentele'!N40)</f>
        <v>2.1</v>
      </c>
      <c r="O39" s="221">
        <f t="shared" si="3"/>
        <v>99.636913767019678</v>
      </c>
      <c r="P39" s="221">
        <f t="shared" si="4"/>
        <v>99.636913767019678</v>
      </c>
    </row>
    <row r="40" spans="1:16" s="223" customFormat="1" ht="12.75" customHeight="1">
      <c r="A40" s="219" t="s">
        <v>500</v>
      </c>
      <c r="B40" s="220" t="s">
        <v>579</v>
      </c>
      <c r="C40" s="221">
        <f t="shared" si="0"/>
        <v>373</v>
      </c>
      <c r="D40" s="221">
        <f>SUM('[1]5 lentele'!D41)</f>
        <v>371.8</v>
      </c>
      <c r="E40" s="221">
        <f>SUM('[1]5 lentele'!E41)</f>
        <v>229.6</v>
      </c>
      <c r="F40" s="221">
        <f>SUM('[1]5 lentele'!F41)</f>
        <v>1.2</v>
      </c>
      <c r="G40" s="221">
        <f t="shared" si="1"/>
        <v>373</v>
      </c>
      <c r="H40" s="221">
        <f>SUM('[1]5 lentele'!H41)</f>
        <v>371.8</v>
      </c>
      <c r="I40" s="221">
        <f>SUM('[1]5 lentele'!I41)</f>
        <v>229.6</v>
      </c>
      <c r="J40" s="221">
        <f>SUM('[1]5 lentele'!J41)</f>
        <v>1.2</v>
      </c>
      <c r="K40" s="221">
        <f t="shared" si="2"/>
        <v>372.4</v>
      </c>
      <c r="L40" s="222">
        <f>SUM('[1]5 lentele'!L41)</f>
        <v>371.2</v>
      </c>
      <c r="M40" s="222">
        <f>SUM('[1]5 lentele'!M41)</f>
        <v>229.4</v>
      </c>
      <c r="N40" s="222">
        <f>SUM('[1]5 lentele'!N41)</f>
        <v>1.2</v>
      </c>
      <c r="O40" s="221">
        <f t="shared" si="3"/>
        <v>99.839142091152809</v>
      </c>
      <c r="P40" s="221">
        <f t="shared" si="4"/>
        <v>99.839142091152809</v>
      </c>
    </row>
    <row r="41" spans="1:16" ht="12.75" customHeight="1">
      <c r="A41" s="219" t="s">
        <v>502</v>
      </c>
      <c r="B41" s="220" t="s">
        <v>503</v>
      </c>
      <c r="C41" s="221">
        <f t="shared" si="0"/>
        <v>763.5</v>
      </c>
      <c r="D41" s="221">
        <f>SUM('[1]5 lentele'!D42)</f>
        <v>753</v>
      </c>
      <c r="E41" s="221">
        <f>SUM('[1]5 lentele'!E42)</f>
        <v>548.1</v>
      </c>
      <c r="F41" s="221">
        <f>SUM('[1]5 lentele'!F42)</f>
        <v>10.5</v>
      </c>
      <c r="G41" s="221">
        <f t="shared" si="1"/>
        <v>763.5</v>
      </c>
      <c r="H41" s="221">
        <f>SUM('[1]5 lentele'!H42)</f>
        <v>753</v>
      </c>
      <c r="I41" s="221">
        <f>SUM('[1]5 lentele'!I42)</f>
        <v>548.1</v>
      </c>
      <c r="J41" s="221">
        <f>SUM('[1]5 lentele'!J42)</f>
        <v>10.5</v>
      </c>
      <c r="K41" s="221">
        <f t="shared" si="2"/>
        <v>758.8</v>
      </c>
      <c r="L41" s="222">
        <f>SUM('[1]5 lentele'!L42)</f>
        <v>748.3</v>
      </c>
      <c r="M41" s="222">
        <f>SUM('[1]5 lentele'!M42)</f>
        <v>544.9</v>
      </c>
      <c r="N41" s="222">
        <f>SUM('[1]5 lentele'!N42)</f>
        <v>10.5</v>
      </c>
      <c r="O41" s="221">
        <f t="shared" si="3"/>
        <v>99.384413883431549</v>
      </c>
      <c r="P41" s="221">
        <f t="shared" si="4"/>
        <v>99.384413883431549</v>
      </c>
    </row>
    <row r="42" spans="1:16" ht="12.75" customHeight="1">
      <c r="A42" s="219" t="s">
        <v>504</v>
      </c>
      <c r="B42" s="220" t="s">
        <v>505</v>
      </c>
      <c r="C42" s="221">
        <f t="shared" si="0"/>
        <v>163.1</v>
      </c>
      <c r="D42" s="221">
        <f>SUM('[1]5 lentele'!D43)</f>
        <v>159</v>
      </c>
      <c r="E42" s="221">
        <f>SUM('[1]5 lentele'!E43)</f>
        <v>110.1</v>
      </c>
      <c r="F42" s="221">
        <f>SUM('[1]5 lentele'!F43)</f>
        <v>4.0999999999999996</v>
      </c>
      <c r="G42" s="221">
        <f t="shared" si="1"/>
        <v>163.1</v>
      </c>
      <c r="H42" s="221">
        <f>SUM('[1]5 lentele'!H43)</f>
        <v>159</v>
      </c>
      <c r="I42" s="221">
        <f>SUM('[1]5 lentele'!I43)</f>
        <v>110.1</v>
      </c>
      <c r="J42" s="221">
        <f>SUM('[1]5 lentele'!J43)</f>
        <v>4.0999999999999996</v>
      </c>
      <c r="K42" s="221">
        <f t="shared" si="2"/>
        <v>162.6</v>
      </c>
      <c r="L42" s="222">
        <f>SUM('[1]5 lentele'!L43)</f>
        <v>158.5</v>
      </c>
      <c r="M42" s="222">
        <f>SUM('[1]5 lentele'!M43)</f>
        <v>110</v>
      </c>
      <c r="N42" s="222">
        <f>SUM('[1]5 lentele'!N43)</f>
        <v>4.0999999999999996</v>
      </c>
      <c r="O42" s="221">
        <f t="shared" si="3"/>
        <v>99.693439607602699</v>
      </c>
      <c r="P42" s="221">
        <f t="shared" si="4"/>
        <v>99.693439607602699</v>
      </c>
    </row>
    <row r="43" spans="1:16" ht="12.75" customHeight="1">
      <c r="A43" s="219" t="s">
        <v>506</v>
      </c>
      <c r="B43" s="220" t="s">
        <v>507</v>
      </c>
      <c r="C43" s="221">
        <f t="shared" si="0"/>
        <v>354.5</v>
      </c>
      <c r="D43" s="221">
        <f>SUM('[1]5 lentele'!D44)</f>
        <v>354.5</v>
      </c>
      <c r="E43" s="221">
        <f>SUM('[1]5 lentele'!E44)</f>
        <v>183.2</v>
      </c>
      <c r="F43" s="221">
        <f>SUM('[1]5 lentele'!F44)</f>
        <v>0</v>
      </c>
      <c r="G43" s="221">
        <f t="shared" si="1"/>
        <v>354.5</v>
      </c>
      <c r="H43" s="221">
        <f>SUM('[1]5 lentele'!H44)</f>
        <v>354.5</v>
      </c>
      <c r="I43" s="221">
        <f>SUM('[1]5 lentele'!I44)</f>
        <v>183.2</v>
      </c>
      <c r="J43" s="221">
        <f>SUM('[1]5 lentele'!J44)</f>
        <v>0</v>
      </c>
      <c r="K43" s="221">
        <f t="shared" si="2"/>
        <v>342.2</v>
      </c>
      <c r="L43" s="222">
        <f>SUM('[1]5 lentele'!L44)</f>
        <v>342.2</v>
      </c>
      <c r="M43" s="222">
        <f>SUM('[1]5 lentele'!M44)</f>
        <v>182.1</v>
      </c>
      <c r="N43" s="222">
        <f>SUM('[1]5 lentele'!N44)</f>
        <v>0</v>
      </c>
      <c r="O43" s="221">
        <f t="shared" si="3"/>
        <v>96.530324400564169</v>
      </c>
      <c r="P43" s="221">
        <f t="shared" si="4"/>
        <v>96.530324400564169</v>
      </c>
    </row>
    <row r="44" spans="1:16" s="223" customFormat="1" ht="25.5" customHeight="1">
      <c r="A44" s="219" t="s">
        <v>508</v>
      </c>
      <c r="B44" s="225" t="s">
        <v>580</v>
      </c>
      <c r="C44" s="221">
        <f t="shared" si="0"/>
        <v>221.7</v>
      </c>
      <c r="D44" s="221">
        <f>SUM('[1]5 lentele'!D45)</f>
        <v>221.7</v>
      </c>
      <c r="E44" s="221">
        <f>SUM('[1]5 lentele'!E45)</f>
        <v>134.69999999999999</v>
      </c>
      <c r="F44" s="221">
        <f>SUM('[1]5 lentele'!F45)</f>
        <v>0</v>
      </c>
      <c r="G44" s="221">
        <f t="shared" si="1"/>
        <v>221.7</v>
      </c>
      <c r="H44" s="221">
        <f>SUM('[1]5 lentele'!H45)</f>
        <v>221.7</v>
      </c>
      <c r="I44" s="221">
        <f>SUM('[1]5 lentele'!I45)</f>
        <v>134.69999999999999</v>
      </c>
      <c r="J44" s="221">
        <f>SUM('[1]5 lentele'!J45)</f>
        <v>0</v>
      </c>
      <c r="K44" s="221">
        <f t="shared" si="2"/>
        <v>220.2</v>
      </c>
      <c r="L44" s="222">
        <f>SUM('[1]5 lentele'!L45)</f>
        <v>220.2</v>
      </c>
      <c r="M44" s="222">
        <f>SUM('[1]5 lentele'!M45)</f>
        <v>134.6</v>
      </c>
      <c r="N44" s="222">
        <f>SUM('[1]5 lentele'!N45)</f>
        <v>0</v>
      </c>
      <c r="O44" s="221">
        <f t="shared" si="3"/>
        <v>99.323410013531799</v>
      </c>
      <c r="P44" s="221">
        <f t="shared" si="4"/>
        <v>99.323410013531799</v>
      </c>
    </row>
    <row r="45" spans="1:16" s="223" customFormat="1" ht="12.75" customHeight="1">
      <c r="A45" s="219" t="s">
        <v>510</v>
      </c>
      <c r="B45" s="220" t="s">
        <v>581</v>
      </c>
      <c r="C45" s="221">
        <f t="shared" si="0"/>
        <v>166.3</v>
      </c>
      <c r="D45" s="221">
        <f>SUM('[1]5 lentele'!D46)</f>
        <v>166.3</v>
      </c>
      <c r="E45" s="221">
        <f>SUM('[1]5 lentele'!E46)</f>
        <v>85.1</v>
      </c>
      <c r="F45" s="221">
        <f>SUM('[1]5 lentele'!F46)</f>
        <v>0</v>
      </c>
      <c r="G45" s="221">
        <f t="shared" si="1"/>
        <v>166.3</v>
      </c>
      <c r="H45" s="221">
        <f>SUM('[1]5 lentele'!H46)</f>
        <v>166.3</v>
      </c>
      <c r="I45" s="221">
        <f>SUM('[1]5 lentele'!I46)</f>
        <v>85.1</v>
      </c>
      <c r="J45" s="221">
        <f>SUM('[1]5 lentele'!J46)</f>
        <v>0</v>
      </c>
      <c r="K45" s="221">
        <f t="shared" si="2"/>
        <v>163.9</v>
      </c>
      <c r="L45" s="222">
        <f>SUM('[1]5 lentele'!L46)</f>
        <v>163.9</v>
      </c>
      <c r="M45" s="222">
        <f>SUM('[1]5 lentele'!M46)</f>
        <v>85</v>
      </c>
      <c r="N45" s="222">
        <f>SUM('[1]5 lentele'!N46)</f>
        <v>0</v>
      </c>
      <c r="O45" s="221">
        <f t="shared" si="3"/>
        <v>98.55682501503307</v>
      </c>
      <c r="P45" s="221">
        <f t="shared" si="4"/>
        <v>98.55682501503307</v>
      </c>
    </row>
    <row r="46" spans="1:16" ht="12.75" customHeight="1">
      <c r="A46" s="219" t="s">
        <v>512</v>
      </c>
      <c r="B46" s="220" t="s">
        <v>582</v>
      </c>
      <c r="C46" s="221">
        <f t="shared" si="0"/>
        <v>148.1</v>
      </c>
      <c r="D46" s="221">
        <f>SUM('[1]5 lentele'!D47)</f>
        <v>148.1</v>
      </c>
      <c r="E46" s="221">
        <f>SUM('[1]5 lentele'!E47)</f>
        <v>109.2</v>
      </c>
      <c r="F46" s="221">
        <f>SUM('[1]5 lentele'!F47)</f>
        <v>0</v>
      </c>
      <c r="G46" s="221">
        <f t="shared" si="1"/>
        <v>148.1</v>
      </c>
      <c r="H46" s="221">
        <f>SUM('[1]5 lentele'!H47)</f>
        <v>148.1</v>
      </c>
      <c r="I46" s="221">
        <f>SUM('[1]5 lentele'!I47)</f>
        <v>109.2</v>
      </c>
      <c r="J46" s="221">
        <f>SUM('[1]5 lentele'!J47)</f>
        <v>0</v>
      </c>
      <c r="K46" s="221">
        <f t="shared" si="2"/>
        <v>148</v>
      </c>
      <c r="L46" s="222">
        <f>SUM('[1]5 lentele'!L47)</f>
        <v>148</v>
      </c>
      <c r="M46" s="222">
        <f>SUM('[1]5 lentele'!M47)</f>
        <v>109.2</v>
      </c>
      <c r="N46" s="222">
        <f>SUM('[1]5 lentele'!N47)</f>
        <v>0</v>
      </c>
      <c r="O46" s="221">
        <f t="shared" si="3"/>
        <v>99.932478055367994</v>
      </c>
      <c r="P46" s="221">
        <f t="shared" si="4"/>
        <v>99.932478055367994</v>
      </c>
    </row>
    <row r="47" spans="1:16" ht="12.75" customHeight="1">
      <c r="A47" s="224" t="s">
        <v>514</v>
      </c>
      <c r="B47" s="220" t="s">
        <v>547</v>
      </c>
      <c r="C47" s="221">
        <f t="shared" si="0"/>
        <v>82.2</v>
      </c>
      <c r="D47" s="221">
        <f>SUM('[1]5 lentele'!D48)</f>
        <v>82.2</v>
      </c>
      <c r="E47" s="221">
        <f>SUM('[1]5 lentele'!E48)</f>
        <v>45.4</v>
      </c>
      <c r="F47" s="221">
        <f>SUM('[1]5 lentele'!F48)</f>
        <v>0</v>
      </c>
      <c r="G47" s="221">
        <f t="shared" si="1"/>
        <v>82.2</v>
      </c>
      <c r="H47" s="221">
        <f>SUM('[1]5 lentele'!H48)</f>
        <v>82.2</v>
      </c>
      <c r="I47" s="221">
        <f>SUM('[1]5 lentele'!I48)</f>
        <v>45.4</v>
      </c>
      <c r="J47" s="221">
        <f>SUM('[1]5 lentele'!J48)</f>
        <v>0</v>
      </c>
      <c r="K47" s="221">
        <f t="shared" si="2"/>
        <v>81.099999999999994</v>
      </c>
      <c r="L47" s="222">
        <f>SUM('[1]5 lentele'!L48)</f>
        <v>81.099999999999994</v>
      </c>
      <c r="M47" s="222">
        <f>SUM('[1]5 lentele'!M48)</f>
        <v>45.3</v>
      </c>
      <c r="N47" s="222">
        <f>SUM('[1]5 lentele'!N48)</f>
        <v>0</v>
      </c>
      <c r="O47" s="221">
        <f t="shared" si="3"/>
        <v>98.661800486617992</v>
      </c>
      <c r="P47" s="221">
        <f t="shared" si="4"/>
        <v>98.661800486617992</v>
      </c>
    </row>
    <row r="48" spans="1:16" ht="25.5" customHeight="1">
      <c r="A48" s="224" t="s">
        <v>516</v>
      </c>
      <c r="B48" s="225" t="s">
        <v>513</v>
      </c>
      <c r="C48" s="221">
        <f t="shared" si="0"/>
        <v>177.1</v>
      </c>
      <c r="D48" s="221">
        <f>SUM('[1]5 lentele'!D53+'[1]5 lentele'!D84+'[1]5 lentele'!D61)</f>
        <v>168.4</v>
      </c>
      <c r="E48" s="221">
        <f>SUM('[1]5 lentele'!E53+'[1]5 lentele'!E84+'[1]5 lentele'!E61)</f>
        <v>52.5</v>
      </c>
      <c r="F48" s="221">
        <f>SUM('[1]5 lentele'!F53+'[1]5 lentele'!F84+'[1]5 lentele'!F61)</f>
        <v>8.6999999999999993</v>
      </c>
      <c r="G48" s="221">
        <f t="shared" si="1"/>
        <v>177.1</v>
      </c>
      <c r="H48" s="221">
        <f>SUM('[1]5 lentele'!H53+'[1]5 lentele'!H84+'[1]5 lentele'!H61)</f>
        <v>168.4</v>
      </c>
      <c r="I48" s="221">
        <f>SUM('[1]5 lentele'!I53+'[1]5 lentele'!I84+'[1]5 lentele'!I61)</f>
        <v>52.5</v>
      </c>
      <c r="J48" s="221">
        <f>SUM('[1]5 lentele'!J53+'[1]5 lentele'!J84+'[1]5 lentele'!J61)</f>
        <v>8.6999999999999993</v>
      </c>
      <c r="K48" s="221">
        <f t="shared" si="2"/>
        <v>164</v>
      </c>
      <c r="L48" s="221">
        <f>SUM('[1]5 lentele'!L53+'[1]5 lentele'!L84+'[1]5 lentele'!L61)</f>
        <v>162.6</v>
      </c>
      <c r="M48" s="221">
        <f>SUM('[1]5 lentele'!M53+'[1]5 lentele'!M84+'[1]5 lentele'!M61)</f>
        <v>52</v>
      </c>
      <c r="N48" s="221">
        <f>SUM('[1]5 lentele'!N53+'[1]5 lentele'!N84+'[1]5 lentele'!N61)</f>
        <v>1.4</v>
      </c>
      <c r="O48" s="221">
        <f t="shared" si="3"/>
        <v>92.603049124788257</v>
      </c>
      <c r="P48" s="221">
        <f t="shared" si="4"/>
        <v>92.603049124788257</v>
      </c>
    </row>
    <row r="49" spans="1:16" ht="27" customHeight="1">
      <c r="A49" s="219" t="s">
        <v>518</v>
      </c>
      <c r="B49" s="225" t="s">
        <v>583</v>
      </c>
      <c r="C49" s="221">
        <f t="shared" si="0"/>
        <v>459.90000000000003</v>
      </c>
      <c r="D49" s="221">
        <f>SUM('[1]5 lentele'!D66)</f>
        <v>439.8</v>
      </c>
      <c r="E49" s="221">
        <f>SUM('[1]5 lentele'!E66)</f>
        <v>257.39999999999998</v>
      </c>
      <c r="F49" s="221">
        <f>SUM('[1]5 lentele'!F66)</f>
        <v>20.100000000000001</v>
      </c>
      <c r="G49" s="221">
        <f t="shared" si="1"/>
        <v>459.90000000000003</v>
      </c>
      <c r="H49" s="221">
        <f>SUM('[1]5 lentele'!H66)</f>
        <v>439.8</v>
      </c>
      <c r="I49" s="221">
        <f>SUM('[1]5 lentele'!I66)</f>
        <v>257.39999999999998</v>
      </c>
      <c r="J49" s="221">
        <f>SUM('[1]5 lentele'!J66)</f>
        <v>20.100000000000001</v>
      </c>
      <c r="K49" s="221">
        <f t="shared" si="2"/>
        <v>437.3</v>
      </c>
      <c r="L49" s="221">
        <f>SUM('[1]5 lentele'!L66)</f>
        <v>419.6</v>
      </c>
      <c r="M49" s="221">
        <f>SUM('[1]5 lentele'!M66)</f>
        <v>257</v>
      </c>
      <c r="N49" s="221">
        <f>SUM('[1]5 lentele'!N66)</f>
        <v>17.7</v>
      </c>
      <c r="O49" s="221">
        <f t="shared" si="3"/>
        <v>95.085888236573169</v>
      </c>
      <c r="P49" s="221">
        <f t="shared" si="4"/>
        <v>95.085888236573169</v>
      </c>
    </row>
    <row r="50" spans="1:16" ht="12.75" customHeight="1">
      <c r="A50" s="219" t="s">
        <v>520</v>
      </c>
      <c r="B50" s="220" t="s">
        <v>584</v>
      </c>
      <c r="C50" s="221">
        <f t="shared" si="0"/>
        <v>653.59999999999991</v>
      </c>
      <c r="D50" s="221">
        <f>SUM('[1]5 lentele'!D72)</f>
        <v>652.29999999999995</v>
      </c>
      <c r="E50" s="221">
        <f>SUM('[1]5 lentele'!E72)</f>
        <v>431.1</v>
      </c>
      <c r="F50" s="221">
        <f>SUM('[1]5 lentele'!F72)</f>
        <v>1.3</v>
      </c>
      <c r="G50" s="221">
        <f t="shared" si="1"/>
        <v>653.59999999999991</v>
      </c>
      <c r="H50" s="221">
        <f>SUM('[1]5 lentele'!H72)</f>
        <v>652.29999999999995</v>
      </c>
      <c r="I50" s="221">
        <f>SUM('[1]5 lentele'!I72)</f>
        <v>431.1</v>
      </c>
      <c r="J50" s="221">
        <f>SUM('[1]5 lentele'!J72)</f>
        <v>1.3</v>
      </c>
      <c r="K50" s="221">
        <f t="shared" si="2"/>
        <v>645.79999999999995</v>
      </c>
      <c r="L50" s="221">
        <f>SUM('[1]5 lentele'!L72)</f>
        <v>644.5</v>
      </c>
      <c r="M50" s="221">
        <f>SUM('[1]5 lentele'!M72)</f>
        <v>428.7</v>
      </c>
      <c r="N50" s="221">
        <f>SUM('[1]5 lentele'!N72)</f>
        <v>1.3</v>
      </c>
      <c r="O50" s="221">
        <f t="shared" si="3"/>
        <v>98.806609547123628</v>
      </c>
      <c r="P50" s="221">
        <f t="shared" si="4"/>
        <v>98.806609547123628</v>
      </c>
    </row>
    <row r="51" spans="1:16" ht="13.5" customHeight="1">
      <c r="A51" s="219" t="s">
        <v>522</v>
      </c>
      <c r="B51" s="227" t="s">
        <v>585</v>
      </c>
      <c r="C51" s="221">
        <f t="shared" si="0"/>
        <v>661.80000000000007</v>
      </c>
      <c r="D51" s="221">
        <f>SUM('[1]5 lentele'!D73)</f>
        <v>658.2</v>
      </c>
      <c r="E51" s="221">
        <f>SUM('[1]5 lentele'!E73)</f>
        <v>474.8</v>
      </c>
      <c r="F51" s="221">
        <f>SUM('[1]5 lentele'!F73)</f>
        <v>3.6</v>
      </c>
      <c r="G51" s="221">
        <f t="shared" si="1"/>
        <v>661.80000000000007</v>
      </c>
      <c r="H51" s="221">
        <f>SUM('[1]5 lentele'!H73)</f>
        <v>658.2</v>
      </c>
      <c r="I51" s="221">
        <f>SUM('[1]5 lentele'!I73)</f>
        <v>474.8</v>
      </c>
      <c r="J51" s="221">
        <f>SUM('[1]5 lentele'!J73)</f>
        <v>3.6</v>
      </c>
      <c r="K51" s="221">
        <f t="shared" si="2"/>
        <v>647.6</v>
      </c>
      <c r="L51" s="221">
        <f>SUM('[1]5 lentele'!L73)</f>
        <v>644.20000000000005</v>
      </c>
      <c r="M51" s="221">
        <f>SUM('[1]5 lentele'!M73)</f>
        <v>471</v>
      </c>
      <c r="N51" s="221">
        <f>SUM('[1]5 lentele'!N73)</f>
        <v>3.4</v>
      </c>
      <c r="O51" s="221">
        <f t="shared" si="3"/>
        <v>97.85433665760047</v>
      </c>
      <c r="P51" s="221">
        <f t="shared" si="4"/>
        <v>97.85433665760047</v>
      </c>
    </row>
    <row r="52" spans="1:16" ht="12.75" customHeight="1">
      <c r="A52" s="219" t="s">
        <v>524</v>
      </c>
      <c r="B52" s="220" t="s">
        <v>586</v>
      </c>
      <c r="C52" s="221">
        <f t="shared" si="0"/>
        <v>493.8</v>
      </c>
      <c r="D52" s="221">
        <f>SUM('[1]5 lentele'!D74)</f>
        <v>489</v>
      </c>
      <c r="E52" s="221">
        <f>SUM('[1]5 lentele'!E74)</f>
        <v>305.89999999999998</v>
      </c>
      <c r="F52" s="221">
        <f>SUM('[1]5 lentele'!F74)</f>
        <v>4.8</v>
      </c>
      <c r="G52" s="221">
        <f t="shared" si="1"/>
        <v>493.8</v>
      </c>
      <c r="H52" s="221">
        <f>SUM('[1]5 lentele'!H74)</f>
        <v>489</v>
      </c>
      <c r="I52" s="221">
        <f>SUM('[1]5 lentele'!I74)</f>
        <v>305.89999999999998</v>
      </c>
      <c r="J52" s="221">
        <f>SUM('[1]5 lentele'!J74)</f>
        <v>4.8</v>
      </c>
      <c r="K52" s="221">
        <f t="shared" si="2"/>
        <v>483.2</v>
      </c>
      <c r="L52" s="221">
        <f>SUM('[1]5 lentele'!L74)</f>
        <v>478.4</v>
      </c>
      <c r="M52" s="221">
        <f>SUM('[1]5 lentele'!M74)</f>
        <v>305.8</v>
      </c>
      <c r="N52" s="221">
        <f>SUM('[1]5 lentele'!N74)</f>
        <v>4.8</v>
      </c>
      <c r="O52" s="221">
        <f t="shared" si="3"/>
        <v>97.853381936006485</v>
      </c>
      <c r="P52" s="221">
        <f t="shared" si="4"/>
        <v>97.853381936006485</v>
      </c>
    </row>
    <row r="53" spans="1:16" ht="12.75" customHeight="1">
      <c r="A53" s="219" t="s">
        <v>526</v>
      </c>
      <c r="B53" s="220" t="s">
        <v>523</v>
      </c>
      <c r="C53" s="221">
        <f t="shared" si="0"/>
        <v>1397.1</v>
      </c>
      <c r="D53" s="221">
        <f>SUM('[1]5 lentele'!D75)</f>
        <v>1303.5999999999999</v>
      </c>
      <c r="E53" s="221">
        <f>SUM('[1]5 lentele'!E75)</f>
        <v>791</v>
      </c>
      <c r="F53" s="221">
        <f>SUM('[1]5 lentele'!F75)</f>
        <v>93.5</v>
      </c>
      <c r="G53" s="221">
        <f t="shared" si="1"/>
        <v>1397.1</v>
      </c>
      <c r="H53" s="221">
        <f>SUM('[1]5 lentele'!H75)</f>
        <v>1303.5999999999999</v>
      </c>
      <c r="I53" s="221">
        <f>SUM('[1]5 lentele'!I75)</f>
        <v>791</v>
      </c>
      <c r="J53" s="221">
        <f>SUM('[1]5 lentele'!J75)</f>
        <v>93.5</v>
      </c>
      <c r="K53" s="221">
        <f t="shared" si="2"/>
        <v>1394.8</v>
      </c>
      <c r="L53" s="221">
        <f>SUM('[1]5 lentele'!L75)</f>
        <v>1301.5</v>
      </c>
      <c r="M53" s="221">
        <f>SUM('[1]5 lentele'!M75)</f>
        <v>791</v>
      </c>
      <c r="N53" s="221">
        <f>SUM('[1]5 lentele'!N75)</f>
        <v>93.3</v>
      </c>
      <c r="O53" s="221">
        <f t="shared" si="3"/>
        <v>99.835373273208788</v>
      </c>
      <c r="P53" s="221">
        <f t="shared" si="4"/>
        <v>99.835373273208788</v>
      </c>
    </row>
    <row r="54" spans="1:16" ht="12.75" customHeight="1">
      <c r="A54" s="219" t="s">
        <v>528</v>
      </c>
      <c r="B54" s="220" t="s">
        <v>525</v>
      </c>
      <c r="C54" s="221">
        <f t="shared" si="0"/>
        <v>800.8</v>
      </c>
      <c r="D54" s="221">
        <f>SUM('[1]5 lentele'!D85)</f>
        <v>773.4</v>
      </c>
      <c r="E54" s="221">
        <f>SUM('[1]5 lentele'!E85)</f>
        <v>507.7</v>
      </c>
      <c r="F54" s="221">
        <f>SUM('[1]5 lentele'!F85)</f>
        <v>27.4</v>
      </c>
      <c r="G54" s="221">
        <f t="shared" si="1"/>
        <v>800.8</v>
      </c>
      <c r="H54" s="221">
        <f>SUM('[1]5 lentele'!H85)</f>
        <v>773.4</v>
      </c>
      <c r="I54" s="221">
        <f>SUM('[1]5 lentele'!I85)</f>
        <v>507.7</v>
      </c>
      <c r="J54" s="221">
        <f>SUM('[1]5 lentele'!J85)</f>
        <v>27.4</v>
      </c>
      <c r="K54" s="221">
        <f t="shared" si="2"/>
        <v>800.4</v>
      </c>
      <c r="L54" s="221">
        <f>SUM('[1]5 lentele'!L85)</f>
        <v>773</v>
      </c>
      <c r="M54" s="221">
        <f>SUM('[1]5 lentele'!M85)</f>
        <v>507.6</v>
      </c>
      <c r="N54" s="221">
        <f>SUM('[1]5 lentele'!N85)</f>
        <v>27.4</v>
      </c>
      <c r="O54" s="221">
        <f t="shared" si="3"/>
        <v>99.950049950049959</v>
      </c>
      <c r="P54" s="221">
        <f t="shared" si="4"/>
        <v>99.950049950049959</v>
      </c>
    </row>
    <row r="55" spans="1:16" ht="12.75" customHeight="1">
      <c r="A55" s="219" t="s">
        <v>530</v>
      </c>
      <c r="B55" s="220" t="s">
        <v>527</v>
      </c>
      <c r="C55" s="221">
        <f t="shared" si="0"/>
        <v>226.1</v>
      </c>
      <c r="D55" s="221">
        <f>SUM('[1]5 lentele'!D86+'[1]5 lentele'!D54)</f>
        <v>216.9</v>
      </c>
      <c r="E55" s="221">
        <f>SUM('[1]5 lentele'!E86+'[1]5 lentele'!E54)</f>
        <v>118.2</v>
      </c>
      <c r="F55" s="221">
        <f>SUM('[1]5 lentele'!F86+'[1]5 lentele'!F54)</f>
        <v>9.1999999999999993</v>
      </c>
      <c r="G55" s="221">
        <f t="shared" si="1"/>
        <v>226.1</v>
      </c>
      <c r="H55" s="221">
        <f>SUM('[1]5 lentele'!H86+'[1]5 lentele'!H54)</f>
        <v>216.9</v>
      </c>
      <c r="I55" s="221">
        <f>SUM('[1]5 lentele'!I86+'[1]5 lentele'!I54)</f>
        <v>118.2</v>
      </c>
      <c r="J55" s="221">
        <f>SUM('[1]5 lentele'!J86+'[1]5 lentele'!J54)</f>
        <v>9.1999999999999993</v>
      </c>
      <c r="K55" s="221">
        <f t="shared" si="2"/>
        <v>224.6</v>
      </c>
      <c r="L55" s="221">
        <f>SUM('[1]5 lentele'!L86+'[1]5 lentele'!L54)</f>
        <v>215.4</v>
      </c>
      <c r="M55" s="221">
        <f>SUM('[1]5 lentele'!M86+'[1]5 lentele'!M54)</f>
        <v>117.8</v>
      </c>
      <c r="N55" s="221">
        <f>SUM('[1]5 lentele'!N86+'[1]5 lentele'!N54)</f>
        <v>9.1999999999999993</v>
      </c>
      <c r="O55" s="221">
        <f t="shared" si="3"/>
        <v>99.336576735957536</v>
      </c>
      <c r="P55" s="221">
        <f t="shared" si="4"/>
        <v>99.336576735957536</v>
      </c>
    </row>
    <row r="56" spans="1:16" ht="12.75" customHeight="1">
      <c r="A56" s="219" t="s">
        <v>532</v>
      </c>
      <c r="B56" s="220" t="s">
        <v>529</v>
      </c>
      <c r="C56" s="221">
        <f t="shared" si="0"/>
        <v>815.7</v>
      </c>
      <c r="D56" s="221">
        <f>SUM('[1]5 lentele'!D87+'[1]5 lentele'!D55)</f>
        <v>784</v>
      </c>
      <c r="E56" s="221">
        <f>SUM('[1]5 lentele'!E87+'[1]5 lentele'!E55)</f>
        <v>377.4</v>
      </c>
      <c r="F56" s="221">
        <f>SUM('[1]5 lentele'!F87+'[1]5 lentele'!F55)</f>
        <v>31.7</v>
      </c>
      <c r="G56" s="221">
        <f t="shared" si="1"/>
        <v>815.7</v>
      </c>
      <c r="H56" s="221">
        <f>SUM('[1]5 lentele'!H87+'[1]5 lentele'!H55)</f>
        <v>784</v>
      </c>
      <c r="I56" s="221">
        <f>SUM('[1]5 lentele'!I87+'[1]5 lentele'!I55)</f>
        <v>377.4</v>
      </c>
      <c r="J56" s="221">
        <f>SUM('[1]5 lentele'!J87+'[1]5 lentele'!J55)</f>
        <v>31.7</v>
      </c>
      <c r="K56" s="221">
        <f t="shared" si="2"/>
        <v>791.9</v>
      </c>
      <c r="L56" s="221">
        <f>SUM('[1]5 lentele'!L87+'[1]5 lentele'!L55)</f>
        <v>762.3</v>
      </c>
      <c r="M56" s="221">
        <f>SUM('[1]5 lentele'!M87+'[1]5 lentele'!M55)</f>
        <v>370.3</v>
      </c>
      <c r="N56" s="221">
        <f>SUM('[1]5 lentele'!N87+'[1]5 lentele'!N55)</f>
        <v>29.6</v>
      </c>
      <c r="O56" s="221">
        <f t="shared" si="3"/>
        <v>97.082260635037386</v>
      </c>
      <c r="P56" s="221">
        <f t="shared" si="4"/>
        <v>97.082260635037386</v>
      </c>
    </row>
    <row r="57" spans="1:16" ht="12.75" customHeight="1">
      <c r="A57" s="219" t="s">
        <v>534</v>
      </c>
      <c r="B57" s="220" t="s">
        <v>531</v>
      </c>
      <c r="C57" s="221">
        <f t="shared" si="0"/>
        <v>170.8</v>
      </c>
      <c r="D57" s="221">
        <f>SUM('[1]5 lentele'!D88)</f>
        <v>162.5</v>
      </c>
      <c r="E57" s="221">
        <f>SUM('[1]5 lentele'!E88)</f>
        <v>91.7</v>
      </c>
      <c r="F57" s="221">
        <f>SUM('[1]5 lentele'!F88)</f>
        <v>8.3000000000000007</v>
      </c>
      <c r="G57" s="221">
        <f t="shared" si="1"/>
        <v>170.8</v>
      </c>
      <c r="H57" s="221">
        <f>SUM('[1]5 lentele'!H88)</f>
        <v>162.5</v>
      </c>
      <c r="I57" s="221">
        <f>SUM('[1]5 lentele'!I88)</f>
        <v>91.7</v>
      </c>
      <c r="J57" s="221">
        <f>SUM('[1]5 lentele'!J88)</f>
        <v>8.3000000000000007</v>
      </c>
      <c r="K57" s="221">
        <f t="shared" si="2"/>
        <v>170.20000000000002</v>
      </c>
      <c r="L57" s="221">
        <f>SUM('[1]5 lentele'!L88)</f>
        <v>161.9</v>
      </c>
      <c r="M57" s="221">
        <f>SUM('[1]5 lentele'!M88)</f>
        <v>91.7</v>
      </c>
      <c r="N57" s="221">
        <f>SUM('[1]5 lentele'!N88)</f>
        <v>8.3000000000000007</v>
      </c>
      <c r="O57" s="221">
        <f t="shared" si="3"/>
        <v>99.648711943793913</v>
      </c>
      <c r="P57" s="221">
        <f t="shared" si="4"/>
        <v>99.648711943793913</v>
      </c>
    </row>
    <row r="58" spans="1:16" ht="12.75" customHeight="1">
      <c r="A58" s="219" t="s">
        <v>536</v>
      </c>
      <c r="B58" s="220" t="s">
        <v>533</v>
      </c>
      <c r="C58" s="221">
        <f t="shared" si="0"/>
        <v>168.4</v>
      </c>
      <c r="D58" s="221">
        <f>SUM('[1]5 lentele'!D89)</f>
        <v>164.9</v>
      </c>
      <c r="E58" s="221">
        <f>SUM('[1]5 lentele'!E89)</f>
        <v>95</v>
      </c>
      <c r="F58" s="221">
        <f>SUM('[1]5 lentele'!F89)</f>
        <v>3.5</v>
      </c>
      <c r="G58" s="221">
        <f t="shared" si="1"/>
        <v>168.4</v>
      </c>
      <c r="H58" s="221">
        <f>SUM('[1]5 lentele'!H89)</f>
        <v>164.9</v>
      </c>
      <c r="I58" s="221">
        <f>SUM('[1]5 lentele'!I89)</f>
        <v>95</v>
      </c>
      <c r="J58" s="221">
        <f>SUM('[1]5 lentele'!J89)</f>
        <v>3.5</v>
      </c>
      <c r="K58" s="221">
        <f t="shared" si="2"/>
        <v>168.3</v>
      </c>
      <c r="L58" s="221">
        <f>SUM('[1]5 lentele'!L89)</f>
        <v>164.9</v>
      </c>
      <c r="M58" s="221">
        <f>SUM('[1]5 lentele'!M89)</f>
        <v>95</v>
      </c>
      <c r="N58" s="221">
        <f>SUM('[1]5 lentele'!N89)</f>
        <v>3.4</v>
      </c>
      <c r="O58" s="221">
        <f t="shared" si="3"/>
        <v>99.940617577197159</v>
      </c>
      <c r="P58" s="221">
        <f t="shared" si="4"/>
        <v>99.940617577197159</v>
      </c>
    </row>
    <row r="59" spans="1:16" ht="12.75" customHeight="1">
      <c r="A59" s="219" t="s">
        <v>538</v>
      </c>
      <c r="B59" s="220" t="s">
        <v>535</v>
      </c>
      <c r="C59" s="221">
        <f t="shared" si="0"/>
        <v>255.8</v>
      </c>
      <c r="D59" s="221">
        <f>SUM('[1]5 lentele'!D90)</f>
        <v>230.8</v>
      </c>
      <c r="E59" s="221">
        <f>SUM('[1]5 lentele'!E90)</f>
        <v>136.9</v>
      </c>
      <c r="F59" s="221">
        <f>SUM('[1]5 lentele'!F90)</f>
        <v>25</v>
      </c>
      <c r="G59" s="221">
        <f t="shared" si="1"/>
        <v>255.8</v>
      </c>
      <c r="H59" s="221">
        <f>SUM('[1]5 lentele'!H90)</f>
        <v>230.8</v>
      </c>
      <c r="I59" s="221">
        <f>SUM('[1]5 lentele'!I90)</f>
        <v>136.9</v>
      </c>
      <c r="J59" s="221">
        <f>SUM('[1]5 lentele'!J90)</f>
        <v>25</v>
      </c>
      <c r="K59" s="221">
        <f t="shared" si="2"/>
        <v>254.6</v>
      </c>
      <c r="L59" s="221">
        <f>SUM('[1]5 lentele'!L90)</f>
        <v>229.6</v>
      </c>
      <c r="M59" s="221">
        <f>SUM('[1]5 lentele'!M90)</f>
        <v>136.30000000000001</v>
      </c>
      <c r="N59" s="221">
        <f>SUM('[1]5 lentele'!N90)</f>
        <v>25</v>
      </c>
      <c r="O59" s="221">
        <f t="shared" si="3"/>
        <v>99.530883502736515</v>
      </c>
      <c r="P59" s="221">
        <f t="shared" si="4"/>
        <v>99.530883502736515</v>
      </c>
    </row>
    <row r="60" spans="1:16" ht="12.75" customHeight="1">
      <c r="A60" s="219" t="s">
        <v>540</v>
      </c>
      <c r="B60" s="220" t="s">
        <v>537</v>
      </c>
      <c r="C60" s="221">
        <f t="shared" si="0"/>
        <v>283.59999999999997</v>
      </c>
      <c r="D60" s="221">
        <f>SUM('[1]5 lentele'!D91)</f>
        <v>276.39999999999998</v>
      </c>
      <c r="E60" s="221">
        <f>SUM('[1]5 lentele'!E91)</f>
        <v>152.19999999999999</v>
      </c>
      <c r="F60" s="221">
        <f>SUM('[1]5 lentele'!F91)</f>
        <v>7.2</v>
      </c>
      <c r="G60" s="221">
        <f t="shared" si="1"/>
        <v>283.59999999999997</v>
      </c>
      <c r="H60" s="221">
        <f>SUM('[1]5 lentele'!H91)</f>
        <v>276.39999999999998</v>
      </c>
      <c r="I60" s="221">
        <f>SUM('[1]5 lentele'!I91)</f>
        <v>152.19999999999999</v>
      </c>
      <c r="J60" s="221">
        <f>SUM('[1]5 lentele'!J91)</f>
        <v>7.2</v>
      </c>
      <c r="K60" s="221">
        <f t="shared" si="2"/>
        <v>279.90000000000003</v>
      </c>
      <c r="L60" s="221">
        <f>SUM('[1]5 lentele'!L91)</f>
        <v>272.8</v>
      </c>
      <c r="M60" s="221">
        <f>SUM('[1]5 lentele'!M91)</f>
        <v>152.19999999999999</v>
      </c>
      <c r="N60" s="221">
        <f>SUM('[1]5 lentele'!N91)</f>
        <v>7.1</v>
      </c>
      <c r="O60" s="221">
        <f t="shared" si="3"/>
        <v>98.695345557122721</v>
      </c>
      <c r="P60" s="221">
        <f t="shared" si="4"/>
        <v>98.695345557122721</v>
      </c>
    </row>
    <row r="61" spans="1:16" ht="12.75" customHeight="1">
      <c r="A61" s="219" t="s">
        <v>542</v>
      </c>
      <c r="B61" s="220" t="s">
        <v>587</v>
      </c>
      <c r="C61" s="221">
        <f t="shared" si="0"/>
        <v>185.4</v>
      </c>
      <c r="D61" s="221">
        <f>SUM('[1]5 lentele'!D92)</f>
        <v>171</v>
      </c>
      <c r="E61" s="221">
        <f>SUM('[1]5 lentele'!E92)</f>
        <v>99.4</v>
      </c>
      <c r="F61" s="221">
        <f>SUM('[1]5 lentele'!F92)</f>
        <v>14.4</v>
      </c>
      <c r="G61" s="221">
        <f t="shared" si="1"/>
        <v>185.4</v>
      </c>
      <c r="H61" s="221">
        <f>SUM('[1]5 lentele'!H92)</f>
        <v>171</v>
      </c>
      <c r="I61" s="221">
        <f>SUM('[1]5 lentele'!I92)</f>
        <v>99.4</v>
      </c>
      <c r="J61" s="221">
        <f>SUM('[1]5 lentele'!J92)</f>
        <v>14.4</v>
      </c>
      <c r="K61" s="221">
        <f t="shared" si="2"/>
        <v>185.2</v>
      </c>
      <c r="L61" s="221">
        <f>SUM('[1]5 lentele'!L92)</f>
        <v>170.7</v>
      </c>
      <c r="M61" s="221">
        <f>SUM('[1]5 lentele'!M92)</f>
        <v>99.4</v>
      </c>
      <c r="N61" s="221">
        <f>SUM('[1]5 lentele'!N92)</f>
        <v>14.5</v>
      </c>
      <c r="O61" s="221">
        <f t="shared" si="3"/>
        <v>99.892125134843567</v>
      </c>
      <c r="P61" s="221">
        <f t="shared" si="4"/>
        <v>99.892125134843567</v>
      </c>
    </row>
    <row r="62" spans="1:16" ht="12.75" customHeight="1">
      <c r="A62" s="224" t="s">
        <v>544</v>
      </c>
      <c r="B62" s="225" t="s">
        <v>541</v>
      </c>
      <c r="C62" s="221">
        <f t="shared" si="0"/>
        <v>509.8</v>
      </c>
      <c r="D62" s="221">
        <f>SUM('[1]5 lentele'!D97)</f>
        <v>354.1</v>
      </c>
      <c r="E62" s="221">
        <f>SUM('[1]5 lentele'!E97)</f>
        <v>127.3</v>
      </c>
      <c r="F62" s="221">
        <f>SUM('[1]5 lentele'!F97)</f>
        <v>155.69999999999999</v>
      </c>
      <c r="G62" s="221">
        <f t="shared" si="1"/>
        <v>509.8</v>
      </c>
      <c r="H62" s="221">
        <f>SUM('[1]5 lentele'!H97)</f>
        <v>354.1</v>
      </c>
      <c r="I62" s="221">
        <f>SUM('[1]5 lentele'!I97)</f>
        <v>127.3</v>
      </c>
      <c r="J62" s="221">
        <f>SUM('[1]5 lentele'!J97)</f>
        <v>155.69999999999999</v>
      </c>
      <c r="K62" s="221">
        <f t="shared" si="2"/>
        <v>506</v>
      </c>
      <c r="L62" s="221">
        <f>SUM('[1]5 lentele'!L97)</f>
        <v>350.3</v>
      </c>
      <c r="M62" s="221">
        <f>SUM('[1]5 lentele'!M97)</f>
        <v>125</v>
      </c>
      <c r="N62" s="221">
        <f>SUM('[1]5 lentele'!N97)</f>
        <v>155.69999999999999</v>
      </c>
      <c r="O62" s="221">
        <f t="shared" si="3"/>
        <v>99.254609650843463</v>
      </c>
      <c r="P62" s="221">
        <f t="shared" si="4"/>
        <v>99.254609650843463</v>
      </c>
    </row>
    <row r="63" spans="1:16" ht="25.5" customHeight="1">
      <c r="A63" s="219" t="s">
        <v>546</v>
      </c>
      <c r="B63" s="225" t="s">
        <v>588</v>
      </c>
      <c r="C63" s="221">
        <f t="shared" si="0"/>
        <v>642.29999999999995</v>
      </c>
      <c r="D63" s="221">
        <f>SUM('[1]5 lentele'!D102)</f>
        <v>521</v>
      </c>
      <c r="E63" s="221">
        <f>SUM('[1]5 lentele'!E102)</f>
        <v>368.4</v>
      </c>
      <c r="F63" s="221">
        <f>SUM('[1]5 lentele'!F102)</f>
        <v>121.3</v>
      </c>
      <c r="G63" s="221">
        <f t="shared" si="1"/>
        <v>642.29999999999995</v>
      </c>
      <c r="H63" s="221">
        <f>SUM('[1]5 lentele'!H102)</f>
        <v>521</v>
      </c>
      <c r="I63" s="221">
        <f>SUM('[1]5 lentele'!I102)</f>
        <v>368.4</v>
      </c>
      <c r="J63" s="221">
        <f>SUM('[1]5 lentele'!J102)</f>
        <v>121.3</v>
      </c>
      <c r="K63" s="221">
        <f t="shared" si="2"/>
        <v>639.59999999999991</v>
      </c>
      <c r="L63" s="221">
        <f>SUM('[1]5 lentele'!L102)</f>
        <v>518.29999999999995</v>
      </c>
      <c r="M63" s="221">
        <f>SUM('[1]5 lentele'!M102)</f>
        <v>368.4</v>
      </c>
      <c r="N63" s="221">
        <f>SUM('[1]5 lentele'!N102)</f>
        <v>121.3</v>
      </c>
      <c r="O63" s="221">
        <f t="shared" si="3"/>
        <v>99.579635684259685</v>
      </c>
      <c r="P63" s="221">
        <f t="shared" si="4"/>
        <v>99.579635684259685</v>
      </c>
    </row>
    <row r="64" spans="1:16" ht="12.75" customHeight="1">
      <c r="A64" s="219" t="s">
        <v>589</v>
      </c>
      <c r="B64" s="225" t="s">
        <v>590</v>
      </c>
      <c r="C64" s="221">
        <f t="shared" si="0"/>
        <v>100.2</v>
      </c>
      <c r="D64" s="221">
        <f>SUM('[1]5 lentele'!D103)</f>
        <v>100.2</v>
      </c>
      <c r="E64" s="221">
        <f>SUM('[1]5 lentele'!E103)</f>
        <v>70.2</v>
      </c>
      <c r="F64" s="221">
        <f>SUM('[1]5 lentele'!F103)</f>
        <v>0</v>
      </c>
      <c r="G64" s="221">
        <f t="shared" si="1"/>
        <v>100.2</v>
      </c>
      <c r="H64" s="222">
        <f>SUM('[1]5 lentele'!H103)</f>
        <v>100.2</v>
      </c>
      <c r="I64" s="222">
        <f>SUM('[1]5 lentele'!I103)</f>
        <v>70.2</v>
      </c>
      <c r="J64" s="222">
        <f>SUM('[1]5 lentele'!J103)</f>
        <v>0</v>
      </c>
      <c r="K64" s="221">
        <f t="shared" si="2"/>
        <v>94.6</v>
      </c>
      <c r="L64" s="222">
        <f>SUM('[1]5 lentele'!L103)</f>
        <v>94.6</v>
      </c>
      <c r="M64" s="222">
        <f>SUM('[1]5 lentele'!M103)</f>
        <v>68.599999999999994</v>
      </c>
      <c r="N64" s="222">
        <f>SUM('[1]5 lentele'!N103)</f>
        <v>0</v>
      </c>
      <c r="O64" s="221">
        <f t="shared" si="3"/>
        <v>94.411177644710577</v>
      </c>
      <c r="P64" s="221">
        <f t="shared" si="4"/>
        <v>94.411177644710577</v>
      </c>
    </row>
    <row r="65" spans="1:17" ht="12.75" customHeight="1">
      <c r="A65" s="219" t="s">
        <v>591</v>
      </c>
      <c r="B65" s="220" t="s">
        <v>543</v>
      </c>
      <c r="C65" s="221">
        <f>SUM('[1]5 lentele'!C49+'[1]5 lentele'!C56+'[1]5 lentele'!C62+'[1]5 lentele'!C67+'[1]5 lentele'!C76+'[1]5 lentele'!C80+'[1]5 lentele'!C93+'[1]5 lentele'!C98+'[1]5 lentele'!C104+'[1]5 lentele'!C107+'[1]5 lentele'!C108+'[1]5 lentele'!C109+'[1]5 lentele'!C110)</f>
        <v>22892.799999999996</v>
      </c>
      <c r="D65" s="221">
        <f>SUM('[1]5 lentele'!D49+'[1]5 lentele'!D56+'[1]5 lentele'!D62+'[1]5 lentele'!D67+'[1]5 lentele'!D76+'[1]5 lentele'!D80+'[1]5 lentele'!D93+'[1]5 lentele'!D98+'[1]5 lentele'!D104+'[1]5 lentele'!D107+'[1]5 lentele'!D108+'[1]5 lentele'!D109+'[1]5 lentele'!D110)</f>
        <v>15405.8</v>
      </c>
      <c r="E65" s="221">
        <f>SUM('[1]5 lentele'!E49+'[1]5 lentele'!E56+'[1]5 lentele'!E62+'[1]5 lentele'!E67+'[1]5 lentele'!E76+'[1]5 lentele'!E80+'[1]5 lentele'!E93+'[1]5 lentele'!E98+'[1]5 lentele'!E104+'[1]5 lentele'!E107+'[1]5 lentele'!E108+'[1]5 lentele'!E109+'[1]5 lentele'!E110)</f>
        <v>3691.4</v>
      </c>
      <c r="F65" s="221">
        <f>SUM('[1]5 lentele'!F49+'[1]5 lentele'!F56+'[1]5 lentele'!F62+'[1]5 lentele'!F67+'[1]5 lentele'!F76+'[1]5 lentele'!F80+'[1]5 lentele'!F93+'[1]5 lentele'!F98+'[1]5 lentele'!F104+'[1]5 lentele'!F108+'[1]5 lentele'!F109)</f>
        <v>5934.3</v>
      </c>
      <c r="G65" s="221">
        <f>SUM('[1]5 lentele'!G49+'[1]5 lentele'!G56+'[1]5 lentele'!G62+'[1]5 lentele'!G67+'[1]5 lentele'!G76+'[1]5 lentele'!G80+'[1]5 lentele'!G93+'[1]5 lentele'!G98+'[1]5 lentele'!G104+'[1]5 lentele'!G107+'[1]5 lentele'!G108+'[1]5 lentele'!G109+'[1]5 lentele'!G110)</f>
        <v>22892.799999999996</v>
      </c>
      <c r="H65" s="221">
        <f>SUM('[1]5 lentele'!H49+'[1]5 lentele'!H56+'[1]5 lentele'!H62+'[1]5 lentele'!H67+'[1]5 lentele'!H76+'[1]5 lentele'!H80+'[1]5 lentele'!H93+'[1]5 lentele'!H98+'[1]5 lentele'!H104+'[1]5 lentele'!H107+'[1]5 lentele'!H108+'[1]5 lentele'!H109+'[1]5 lentele'!H110)</f>
        <v>15405.8</v>
      </c>
      <c r="I65" s="221">
        <f>SUM('[1]5 lentele'!I49+'[1]5 lentele'!I56+'[1]5 lentele'!I62+'[1]5 lentele'!I67+'[1]5 lentele'!I76+'[1]5 lentele'!I80+'[1]5 lentele'!I93+'[1]5 lentele'!I98+'[1]5 lentele'!I104+'[1]5 lentele'!I107+'[1]5 lentele'!I108+'[1]5 lentele'!I109+'[1]5 lentele'!I110)</f>
        <v>3691.4</v>
      </c>
      <c r="J65" s="221">
        <f>SUM('[1]5 lentele'!J49+'[1]5 lentele'!J56+'[1]5 lentele'!J62+'[1]5 lentele'!J67+'[1]5 lentele'!J76+'[1]5 lentele'!J80+'[1]5 lentele'!J93+'[1]5 lentele'!J98+'[1]5 lentele'!J104+'[1]5 lentele'!J108+'[1]5 lentele'!J109)</f>
        <v>5934.3</v>
      </c>
      <c r="K65" s="221">
        <f>SUM('[1]5 lentele'!K49+'[1]5 lentele'!K56+'[1]5 lentele'!K62+'[1]5 lentele'!K67+'[1]5 lentele'!K76+'[1]5 lentele'!K80+'[1]5 lentele'!K93+'[1]5 lentele'!K98+'[1]5 lentele'!K104+'[1]5 lentele'!K107+'[1]5 lentele'!K108+'[1]5 lentele'!K109+'[1]5 lentele'!K110)</f>
        <v>21411.299999999996</v>
      </c>
      <c r="L65" s="221">
        <f>SUM('[1]5 lentele'!L49+'[1]5 lentele'!L56+'[1]5 lentele'!L62+'[1]5 lentele'!L67+'[1]5 lentele'!L76+'[1]5 lentele'!L80+'[1]5 lentele'!L93+'[1]5 lentele'!L98+'[1]5 lentele'!L104+'[1]5 lentele'!L107+'[1]5 lentele'!L108+'[1]5 lentele'!L109+'[1]5 lentele'!L110)</f>
        <v>14864.8</v>
      </c>
      <c r="M65" s="221">
        <f>SUM('[1]5 lentele'!M49+'[1]5 lentele'!M56+'[1]5 lentele'!M62+'[1]5 lentele'!M67+'[1]5 lentele'!M76+'[1]5 lentele'!M80+'[1]5 lentele'!M93+'[1]5 lentele'!M98+'[1]5 lentele'!M104+'[1]5 lentele'!M107+'[1]5 lentele'!M108+'[1]5 lentele'!M109+'[1]5 lentele'!M110)</f>
        <v>3620.1000000000004</v>
      </c>
      <c r="N65" s="221">
        <f>SUM('[1]5 lentele'!N49+'[1]5 lentele'!N56+'[1]5 lentele'!N62+'[1]5 lentele'!N67+'[1]5 lentele'!N76+'[1]5 lentele'!N80+'[1]5 lentele'!N93+'[1]5 lentele'!N98+'[1]5 lentele'!N104+'[1]5 lentele'!N108+'[1]5 lentele'!N109)</f>
        <v>4994</v>
      </c>
      <c r="O65" s="221">
        <f t="shared" si="3"/>
        <v>93.528532988537876</v>
      </c>
      <c r="P65" s="221">
        <f t="shared" si="4"/>
        <v>93.528532988537876</v>
      </c>
    </row>
    <row r="66" spans="1:17" s="223" customFormat="1" ht="15.75" customHeight="1">
      <c r="A66" s="229"/>
      <c r="B66" s="230" t="s">
        <v>592</v>
      </c>
      <c r="C66" s="231">
        <f t="shared" ref="C66:N66" si="5">SUM(C12:C65)</f>
        <v>52637.099999999977</v>
      </c>
      <c r="D66" s="231">
        <f t="shared" si="5"/>
        <v>44319.8</v>
      </c>
      <c r="E66" s="231">
        <f t="shared" si="5"/>
        <v>21632.80000000001</v>
      </c>
      <c r="F66" s="231">
        <f t="shared" si="5"/>
        <v>6764.6</v>
      </c>
      <c r="G66" s="231">
        <f t="shared" si="5"/>
        <v>52637.099999999977</v>
      </c>
      <c r="H66" s="232">
        <f t="shared" si="5"/>
        <v>44319.8</v>
      </c>
      <c r="I66" s="231">
        <f t="shared" si="5"/>
        <v>21632.80000000001</v>
      </c>
      <c r="J66" s="231">
        <f t="shared" si="5"/>
        <v>6764.6</v>
      </c>
      <c r="K66" s="231">
        <f t="shared" si="5"/>
        <v>50936.599999999991</v>
      </c>
      <c r="L66" s="231">
        <f t="shared" si="5"/>
        <v>43573</v>
      </c>
      <c r="M66" s="231">
        <f t="shared" si="5"/>
        <v>21523.600000000006</v>
      </c>
      <c r="N66" s="231">
        <f t="shared" si="5"/>
        <v>5811.1</v>
      </c>
      <c r="O66" s="231">
        <f t="shared" si="3"/>
        <v>96.769388891105351</v>
      </c>
      <c r="P66" s="231">
        <f t="shared" si="4"/>
        <v>96.769388891105351</v>
      </c>
      <c r="Q66" s="202"/>
    </row>
    <row r="67" spans="1:17">
      <c r="B67" s="233"/>
      <c r="C67" s="234"/>
      <c r="G67" s="234"/>
      <c r="K67" s="234"/>
      <c r="O67" s="235"/>
      <c r="P67" s="235"/>
    </row>
    <row r="68" spans="1:17" ht="15" customHeight="1">
      <c r="B68" s="233"/>
    </row>
    <row r="69" spans="1:17">
      <c r="E69" s="200"/>
      <c r="F69" s="200"/>
      <c r="G69" s="200"/>
      <c r="H69" s="200"/>
      <c r="I69" s="200"/>
      <c r="J69" s="200"/>
      <c r="K69" s="200"/>
    </row>
    <row r="70" spans="1:17" ht="12.75" customHeight="1"/>
  </sheetData>
  <mergeCells count="24">
    <mergeCell ref="O1:P1"/>
    <mergeCell ref="A3:P3"/>
    <mergeCell ref="B6:B10"/>
    <mergeCell ref="C6:C10"/>
    <mergeCell ref="D6:F6"/>
    <mergeCell ref="G6:G10"/>
    <mergeCell ref="H6:J6"/>
    <mergeCell ref="K6:K10"/>
    <mergeCell ref="L6:N6"/>
    <mergeCell ref="O6:P6"/>
    <mergeCell ref="O7:O10"/>
    <mergeCell ref="P7:P10"/>
    <mergeCell ref="D8:D10"/>
    <mergeCell ref="E8:E10"/>
    <mergeCell ref="H8:H10"/>
    <mergeCell ref="I8:I10"/>
    <mergeCell ref="N7:N10"/>
    <mergeCell ref="L8:L10"/>
    <mergeCell ref="M8:M10"/>
    <mergeCell ref="D7:E7"/>
    <mergeCell ref="F7:F10"/>
    <mergeCell ref="H7:I7"/>
    <mergeCell ref="J7:J10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1-sav.(pajamos)</vt:lpstr>
      <vt:lpstr>1-sav. (išlaidos)</vt:lpstr>
      <vt:lpstr> 2-sav. vykdymo ataskaita</vt:lpstr>
      <vt:lpstr>3-sav. skoliniai įsipareigoj</vt:lpstr>
      <vt:lpstr>4 mokėtinų ir gautin sumų atask</vt:lpstr>
      <vt:lpstr>pajamų plano vykdymas</vt:lpstr>
      <vt:lpstr>pajamų už teikiamas pasl</vt:lpstr>
      <vt:lpstr>pajamų už patalpų nuomą</vt:lpstr>
      <vt:lpstr>išlaidos pagal asignav valdytoj</vt:lpstr>
      <vt:lpstr>išlaidos pagal programas</vt:lpstr>
      <vt:lpstr>struktūra pagal valstybės funkc</vt:lpstr>
      <vt:lpstr>struktūra pagal ekonom paskirst</vt:lpstr>
      <vt:lpstr>' 2-sav. vykdymo ataskaita'!Print_Titles</vt:lpstr>
      <vt:lpstr>'1-sav.(pajamos)'!Print_Titles</vt:lpstr>
      <vt:lpstr>'3-sav. skoliniai įsipareigoj'!Print_Titles</vt:lpstr>
      <vt:lpstr>'4 mokėtinų ir gautin sumų atask'!Print_Titles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Irena Gailiuvienė</cp:lastModifiedBy>
  <cp:lastPrinted>2019-05-14T04:51:40Z</cp:lastPrinted>
  <dcterms:created xsi:type="dcterms:W3CDTF">1996-10-14T23:33:28Z</dcterms:created>
  <dcterms:modified xsi:type="dcterms:W3CDTF">2019-05-14T04:55:10Z</dcterms:modified>
</cp:coreProperties>
</file>