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24030" windowHeight="9840" tabRatio="529"/>
  </bookViews>
  <sheets>
    <sheet name="1 priedas" sheetId="58" r:id="rId1"/>
    <sheet name="2 priedas" sheetId="53" r:id="rId2"/>
    <sheet name="3 priedas" sheetId="54" r:id="rId3"/>
    <sheet name="4 priedas" sheetId="55" r:id="rId4"/>
    <sheet name="5 priedas" sheetId="56" r:id="rId5"/>
    <sheet name="6 priedas" sheetId="57" r:id="rId6"/>
  </sheets>
  <definedNames>
    <definedName name="_xlnm.Print_Titles" localSheetId="0">'1 priedas'!$6:$7</definedName>
    <definedName name="_xlnm.Print_Titles" localSheetId="1">'2 priedas'!$8:$9</definedName>
    <definedName name="_xlnm.Print_Titles" localSheetId="5">'6 priedas'!$8:$13</definedName>
  </definedNames>
  <calcPr calcId="145621"/>
</workbook>
</file>

<file path=xl/calcChain.xml><?xml version="1.0" encoding="utf-8"?>
<calcChain xmlns="http://schemas.openxmlformats.org/spreadsheetml/2006/main">
  <c r="G627" i="54" l="1"/>
  <c r="G625" i="54" s="1"/>
  <c r="E627" i="54"/>
  <c r="F626" i="54"/>
  <c r="F625" i="54" s="1"/>
  <c r="E626" i="54"/>
  <c r="D626" i="54" s="1"/>
  <c r="F515" i="54"/>
  <c r="G515" i="54"/>
  <c r="E515" i="54"/>
  <c r="G528" i="54"/>
  <c r="E528" i="54"/>
  <c r="F440" i="54"/>
  <c r="G440" i="54"/>
  <c r="E440" i="54"/>
  <c r="F489" i="54"/>
  <c r="G489" i="54"/>
  <c r="E489" i="54"/>
  <c r="D490" i="54"/>
  <c r="D491" i="54"/>
  <c r="D627" i="54" l="1"/>
  <c r="E625" i="54"/>
  <c r="F589" i="54"/>
  <c r="G589" i="54"/>
  <c r="E589" i="54"/>
  <c r="D31" i="58" l="1"/>
  <c r="D30" i="58" s="1"/>
  <c r="D17" i="58"/>
  <c r="D18" i="58"/>
  <c r="D23" i="58"/>
  <c r="D42" i="58"/>
  <c r="D37" i="58"/>
  <c r="D14" i="58"/>
  <c r="D10" i="58"/>
  <c r="D16" i="58" l="1"/>
  <c r="D52" i="58" s="1"/>
  <c r="D8" i="58"/>
  <c r="F575" i="54" l="1"/>
  <c r="G575" i="54"/>
  <c r="E575" i="54"/>
  <c r="F616" i="54" l="1"/>
  <c r="G616" i="54"/>
  <c r="E616" i="54"/>
  <c r="F526" i="54"/>
  <c r="G526" i="54"/>
  <c r="E526" i="54"/>
  <c r="G382" i="54"/>
  <c r="E382" i="54"/>
  <c r="E636" i="54" l="1"/>
  <c r="D636" i="54" s="1"/>
  <c r="E635" i="54"/>
  <c r="D635" i="54" s="1"/>
  <c r="F634" i="54"/>
  <c r="E634" i="54"/>
  <c r="D634" i="54" s="1"/>
  <c r="F633" i="54"/>
  <c r="E633" i="54"/>
  <c r="D633" i="54" s="1"/>
  <c r="F630" i="54"/>
  <c r="E630" i="54"/>
  <c r="D630" i="54" s="1"/>
  <c r="F629" i="54"/>
  <c r="E629" i="54"/>
  <c r="D629" i="54" s="1"/>
  <c r="F628" i="54"/>
  <c r="E628" i="54"/>
  <c r="D628" i="54" s="1"/>
  <c r="E624" i="54"/>
  <c r="D624" i="54" s="1"/>
  <c r="E623" i="54"/>
  <c r="D623" i="54" s="1"/>
  <c r="F622" i="54"/>
  <c r="E622" i="54"/>
  <c r="D622" i="54" s="1"/>
  <c r="F621" i="54"/>
  <c r="E621" i="54"/>
  <c r="F618" i="54"/>
  <c r="E618" i="54"/>
  <c r="D618" i="54" s="1"/>
  <c r="F617" i="54"/>
  <c r="F614" i="54" s="1"/>
  <c r="E617" i="54"/>
  <c r="D617" i="54" s="1"/>
  <c r="G614" i="54"/>
  <c r="F613" i="54"/>
  <c r="E613" i="54"/>
  <c r="D613" i="54" s="1"/>
  <c r="F610" i="54"/>
  <c r="F608" i="54" s="1"/>
  <c r="E610" i="54"/>
  <c r="D610" i="54" s="1"/>
  <c r="F607" i="54"/>
  <c r="E607" i="54"/>
  <c r="D607" i="54" s="1"/>
  <c r="E606" i="54"/>
  <c r="D606" i="54" s="1"/>
  <c r="F605" i="54"/>
  <c r="E605" i="54"/>
  <c r="D605" i="54" s="1"/>
  <c r="G604" i="54"/>
  <c r="G602" i="54" s="1"/>
  <c r="F604" i="54"/>
  <c r="E604" i="54"/>
  <c r="F601" i="54"/>
  <c r="E601" i="54"/>
  <c r="D601" i="54" s="1"/>
  <c r="F596" i="54"/>
  <c r="E596" i="54"/>
  <c r="D596" i="54" s="1"/>
  <c r="G595" i="54"/>
  <c r="G593" i="54" s="1"/>
  <c r="F595" i="54"/>
  <c r="E595" i="54"/>
  <c r="G592" i="54"/>
  <c r="F592" i="54"/>
  <c r="E592" i="54"/>
  <c r="F591" i="54"/>
  <c r="E591" i="54"/>
  <c r="D591" i="54" s="1"/>
  <c r="G590" i="54"/>
  <c r="F590" i="54"/>
  <c r="E590" i="54"/>
  <c r="D589" i="54"/>
  <c r="G586" i="54"/>
  <c r="E586" i="54"/>
  <c r="G585" i="54"/>
  <c r="E585" i="54"/>
  <c r="G584" i="54"/>
  <c r="E584" i="54"/>
  <c r="G583" i="54"/>
  <c r="E583" i="54"/>
  <c r="G580" i="54"/>
  <c r="F580" i="54"/>
  <c r="E580" i="54"/>
  <c r="G579" i="54"/>
  <c r="E579" i="54"/>
  <c r="G578" i="54"/>
  <c r="F578" i="54"/>
  <c r="E578" i="54"/>
  <c r="F577" i="54"/>
  <c r="E577" i="54"/>
  <c r="D577" i="54" s="1"/>
  <c r="F576" i="54"/>
  <c r="E576" i="54"/>
  <c r="D576" i="54" s="1"/>
  <c r="G570" i="54"/>
  <c r="F570" i="54"/>
  <c r="E570" i="54"/>
  <c r="E569" i="54"/>
  <c r="D569" i="54" s="1"/>
  <c r="G568" i="54"/>
  <c r="F568" i="54"/>
  <c r="E568" i="54"/>
  <c r="F567" i="54"/>
  <c r="E567" i="54"/>
  <c r="D567" i="54" s="1"/>
  <c r="G566" i="54"/>
  <c r="F566" i="54"/>
  <c r="E566" i="54"/>
  <c r="E563" i="54"/>
  <c r="E562" i="54"/>
  <c r="G561" i="54"/>
  <c r="E561" i="54"/>
  <c r="G560" i="54"/>
  <c r="E560" i="54"/>
  <c r="G559" i="54"/>
  <c r="F559" i="54"/>
  <c r="E559" i="54"/>
  <c r="G558" i="54"/>
  <c r="F558" i="54"/>
  <c r="E558" i="54"/>
  <c r="G557" i="54"/>
  <c r="E557" i="54"/>
  <c r="G555" i="54"/>
  <c r="F555" i="54"/>
  <c r="E555" i="54"/>
  <c r="G550" i="54"/>
  <c r="F550" i="54"/>
  <c r="E550" i="54"/>
  <c r="G549" i="54"/>
  <c r="D549" i="54" s="1"/>
  <c r="E548" i="54"/>
  <c r="D548" i="54" s="1"/>
  <c r="E547" i="54"/>
  <c r="D547" i="54" s="1"/>
  <c r="G546" i="54"/>
  <c r="F546" i="54"/>
  <c r="E546" i="54"/>
  <c r="F541" i="54"/>
  <c r="E541" i="54"/>
  <c r="D541" i="54" s="1"/>
  <c r="G540" i="54"/>
  <c r="F540" i="54"/>
  <c r="E540" i="54"/>
  <c r="G539" i="54"/>
  <c r="F539" i="54"/>
  <c r="E539" i="54"/>
  <c r="G538" i="54"/>
  <c r="E538" i="54"/>
  <c r="F537" i="54"/>
  <c r="E537" i="54"/>
  <c r="D537" i="54" s="1"/>
  <c r="F536" i="54"/>
  <c r="E536" i="54"/>
  <c r="D536" i="54" s="1"/>
  <c r="G535" i="54"/>
  <c r="F535" i="54"/>
  <c r="E535" i="54"/>
  <c r="E531" i="54"/>
  <c r="D531" i="54" s="1"/>
  <c r="E530" i="54"/>
  <c r="G529" i="54"/>
  <c r="E529" i="54"/>
  <c r="F527" i="54"/>
  <c r="E527" i="54"/>
  <c r="D527" i="54" s="1"/>
  <c r="D526" i="54"/>
  <c r="E525" i="54"/>
  <c r="D525" i="54" s="1"/>
  <c r="G524" i="54"/>
  <c r="E524" i="54"/>
  <c r="G523" i="54"/>
  <c r="F523" i="54"/>
  <c r="G522" i="54"/>
  <c r="F522" i="54"/>
  <c r="E522" i="54"/>
  <c r="G521" i="54"/>
  <c r="E521" i="54"/>
  <c r="G520" i="54"/>
  <c r="E520" i="54"/>
  <c r="F519" i="54"/>
  <c r="E519" i="54"/>
  <c r="D519" i="54" s="1"/>
  <c r="F518" i="54"/>
  <c r="E518" i="54"/>
  <c r="D518" i="54" s="1"/>
  <c r="F517" i="54"/>
  <c r="E517" i="54"/>
  <c r="F516" i="54"/>
  <c r="E516" i="54"/>
  <c r="D512" i="54"/>
  <c r="D511" i="54"/>
  <c r="D510" i="54"/>
  <c r="D509" i="54"/>
  <c r="D508" i="54"/>
  <c r="D507" i="54"/>
  <c r="D506" i="54"/>
  <c r="D505" i="54"/>
  <c r="D504" i="54"/>
  <c r="D503" i="54"/>
  <c r="D502" i="54"/>
  <c r="D501" i="54"/>
  <c r="D500" i="54"/>
  <c r="D499" i="54"/>
  <c r="D497" i="54"/>
  <c r="F495" i="54"/>
  <c r="E495" i="54"/>
  <c r="D494" i="54"/>
  <c r="D493" i="54"/>
  <c r="D492" i="54"/>
  <c r="D489" i="54"/>
  <c r="D488" i="54"/>
  <c r="D487" i="54"/>
  <c r="D486" i="54"/>
  <c r="D485" i="54"/>
  <c r="D484" i="54"/>
  <c r="D483" i="54"/>
  <c r="D482" i="54"/>
  <c r="D481" i="54"/>
  <c r="D480" i="54"/>
  <c r="D478" i="54"/>
  <c r="D477" i="54"/>
  <c r="F475" i="54"/>
  <c r="E475" i="54"/>
  <c r="D474" i="54"/>
  <c r="F473" i="54"/>
  <c r="F611" i="54" s="1"/>
  <c r="E473" i="54"/>
  <c r="E611" i="54" s="1"/>
  <c r="D611" i="54" s="1"/>
  <c r="D472" i="54"/>
  <c r="D471" i="54"/>
  <c r="D470" i="54"/>
  <c r="D469" i="54"/>
  <c r="D468" i="54"/>
  <c r="D467" i="54"/>
  <c r="D465" i="54"/>
  <c r="D464" i="54"/>
  <c r="D463" i="54"/>
  <c r="D462" i="54"/>
  <c r="D461" i="54"/>
  <c r="D460" i="54"/>
  <c r="D459" i="54"/>
  <c r="D458" i="54"/>
  <c r="D457" i="54"/>
  <c r="D455" i="54"/>
  <c r="D454" i="54"/>
  <c r="D453" i="54"/>
  <c r="D452" i="54"/>
  <c r="D451" i="54"/>
  <c r="D450" i="54"/>
  <c r="D449" i="54"/>
  <c r="D448" i="54"/>
  <c r="D447" i="54"/>
  <c r="D446" i="54"/>
  <c r="D445" i="54"/>
  <c r="D444" i="54"/>
  <c r="D442" i="54"/>
  <c r="G437" i="54"/>
  <c r="G435" i="54" s="1"/>
  <c r="F437" i="54"/>
  <c r="E437" i="54"/>
  <c r="E435" i="54" s="1"/>
  <c r="D439" i="54"/>
  <c r="D434" i="54"/>
  <c r="G432" i="54"/>
  <c r="F432" i="54"/>
  <c r="E432" i="54"/>
  <c r="D431" i="54"/>
  <c r="D430" i="54"/>
  <c r="D429" i="54"/>
  <c r="D428" i="54"/>
  <c r="D426" i="54"/>
  <c r="G424" i="54"/>
  <c r="F424" i="54"/>
  <c r="E424" i="54"/>
  <c r="D423" i="54"/>
  <c r="D422" i="54"/>
  <c r="D421" i="54"/>
  <c r="D420" i="54"/>
  <c r="D419" i="54"/>
  <c r="D418" i="54"/>
  <c r="D417" i="54"/>
  <c r="D416" i="54"/>
  <c r="D415" i="54"/>
  <c r="D414" i="54"/>
  <c r="D413" i="54"/>
  <c r="D412" i="54"/>
  <c r="D410" i="54"/>
  <c r="D409" i="54"/>
  <c r="D408" i="54"/>
  <c r="D407" i="54"/>
  <c r="D406" i="54"/>
  <c r="D405" i="54"/>
  <c r="D404" i="54"/>
  <c r="D403" i="54"/>
  <c r="D402" i="54"/>
  <c r="D401" i="54"/>
  <c r="D400" i="54"/>
  <c r="D399" i="54"/>
  <c r="D397" i="54"/>
  <c r="D396" i="54"/>
  <c r="D395" i="54"/>
  <c r="D394" i="54"/>
  <c r="D393" i="54"/>
  <c r="D392" i="54"/>
  <c r="D391" i="54"/>
  <c r="D390" i="54"/>
  <c r="D389" i="54"/>
  <c r="D388" i="54"/>
  <c r="D387" i="54"/>
  <c r="D386" i="54"/>
  <c r="D384" i="54"/>
  <c r="D381" i="54"/>
  <c r="D380" i="54"/>
  <c r="D379" i="54"/>
  <c r="D378" i="54"/>
  <c r="D377" i="54"/>
  <c r="G375" i="54"/>
  <c r="G373" i="54" s="1"/>
  <c r="F375" i="54"/>
  <c r="F373" i="54" s="1"/>
  <c r="E375" i="54"/>
  <c r="E373" i="54" s="1"/>
  <c r="D372" i="54"/>
  <c r="D371" i="54"/>
  <c r="F370" i="54"/>
  <c r="E370" i="54"/>
  <c r="D369" i="54"/>
  <c r="D368" i="54"/>
  <c r="D367" i="54"/>
  <c r="D366" i="54"/>
  <c r="D365" i="54"/>
  <c r="D364" i="54"/>
  <c r="D363" i="54"/>
  <c r="E361" i="54"/>
  <c r="E556" i="54" s="1"/>
  <c r="D360" i="54"/>
  <c r="D359" i="54"/>
  <c r="D358" i="54"/>
  <c r="D357" i="54"/>
  <c r="D356" i="54"/>
  <c r="D355" i="54"/>
  <c r="D354" i="54"/>
  <c r="D353" i="54"/>
  <c r="D352" i="54"/>
  <c r="D351" i="54"/>
  <c r="D350" i="54"/>
  <c r="D348" i="54"/>
  <c r="D347" i="54"/>
  <c r="G346" i="54"/>
  <c r="G344" i="54" s="1"/>
  <c r="F346" i="54"/>
  <c r="F344" i="54" s="1"/>
  <c r="D343" i="54"/>
  <c r="D342" i="54"/>
  <c r="D341" i="54"/>
  <c r="D340" i="54"/>
  <c r="D339" i="54"/>
  <c r="D337" i="54"/>
  <c r="G335" i="54"/>
  <c r="G333" i="54" s="1"/>
  <c r="F335" i="54"/>
  <c r="F333" i="54" s="1"/>
  <c r="E335" i="54"/>
  <c r="D332" i="54"/>
  <c r="D331" i="54"/>
  <c r="D330" i="54"/>
  <c r="D329" i="54"/>
  <c r="G328" i="54"/>
  <c r="F328" i="54"/>
  <c r="E328" i="54"/>
  <c r="D325" i="54"/>
  <c r="F324" i="54"/>
  <c r="F322" i="54" s="1"/>
  <c r="E324" i="54"/>
  <c r="D324" i="54" s="1"/>
  <c r="D321" i="54"/>
  <c r="D320" i="54"/>
  <c r="D319" i="54"/>
  <c r="G318" i="54"/>
  <c r="G316" i="54" s="1"/>
  <c r="F318" i="54"/>
  <c r="F316" i="54" s="1"/>
  <c r="E318" i="54"/>
  <c r="E316" i="54" s="1"/>
  <c r="D315" i="54"/>
  <c r="D314" i="54"/>
  <c r="G313" i="54"/>
  <c r="G311" i="54" s="1"/>
  <c r="F313" i="54"/>
  <c r="F311" i="54" s="1"/>
  <c r="E313" i="54"/>
  <c r="E311" i="54" s="1"/>
  <c r="D310" i="54"/>
  <c r="D309" i="54"/>
  <c r="F308" i="54"/>
  <c r="F306" i="54" s="1"/>
  <c r="E308" i="54"/>
  <c r="E306" i="54" s="1"/>
  <c r="D305" i="54"/>
  <c r="D304" i="54"/>
  <c r="F303" i="54"/>
  <c r="F301" i="54" s="1"/>
  <c r="E303" i="54"/>
  <c r="E301" i="54" s="1"/>
  <c r="D300" i="54"/>
  <c r="D299" i="54"/>
  <c r="F298" i="54"/>
  <c r="F296" i="54" s="1"/>
  <c r="E298" i="54"/>
  <c r="E296" i="54" s="1"/>
  <c r="D294" i="54"/>
  <c r="D293" i="54" s="1"/>
  <c r="D291" i="54" s="1"/>
  <c r="F293" i="54"/>
  <c r="F291" i="54" s="1"/>
  <c r="E293" i="54"/>
  <c r="E291" i="54" s="1"/>
  <c r="D290" i="54"/>
  <c r="D289" i="54"/>
  <c r="F288" i="54"/>
  <c r="F286" i="54" s="1"/>
  <c r="E288" i="54"/>
  <c r="E286" i="54" s="1"/>
  <c r="D285" i="54"/>
  <c r="D284" i="54"/>
  <c r="D283" i="54"/>
  <c r="G282" i="54"/>
  <c r="G278" i="54" s="1"/>
  <c r="F282" i="54"/>
  <c r="F278" i="54" s="1"/>
  <c r="E282" i="54"/>
  <c r="D281" i="54"/>
  <c r="E280" i="54"/>
  <c r="D280" i="54" s="1"/>
  <c r="D277" i="54"/>
  <c r="D276" i="54"/>
  <c r="F275" i="54"/>
  <c r="F271" i="54" s="1"/>
  <c r="E275" i="54"/>
  <c r="D274" i="54"/>
  <c r="E273" i="54"/>
  <c r="D273" i="54" s="1"/>
  <c r="D270" i="54"/>
  <c r="D269" i="54"/>
  <c r="F268" i="54"/>
  <c r="F266" i="54" s="1"/>
  <c r="E268" i="54"/>
  <c r="E266" i="54" s="1"/>
  <c r="D266" i="54" s="1"/>
  <c r="D265" i="54"/>
  <c r="D264" i="54"/>
  <c r="G263" i="54"/>
  <c r="G261" i="54" s="1"/>
  <c r="F263" i="54"/>
  <c r="F261" i="54" s="1"/>
  <c r="E263" i="54"/>
  <c r="E261" i="54" s="1"/>
  <c r="D260" i="54"/>
  <c r="D259" i="54"/>
  <c r="F258" i="54"/>
  <c r="F256" i="54" s="1"/>
  <c r="E258" i="54"/>
  <c r="E256" i="54" s="1"/>
  <c r="D255" i="54"/>
  <c r="D254" i="54"/>
  <c r="D253" i="54"/>
  <c r="G252" i="54"/>
  <c r="G250" i="54" s="1"/>
  <c r="F252" i="54"/>
  <c r="F250" i="54" s="1"/>
  <c r="E252" i="54"/>
  <c r="E250" i="54" s="1"/>
  <c r="D249" i="54"/>
  <c r="D248" i="54"/>
  <c r="G247" i="54"/>
  <c r="G245" i="54" s="1"/>
  <c r="F247" i="54"/>
  <c r="F245" i="54" s="1"/>
  <c r="E247" i="54"/>
  <c r="E245" i="54" s="1"/>
  <c r="D244" i="54"/>
  <c r="D243" i="54"/>
  <c r="D242" i="54"/>
  <c r="D241" i="54"/>
  <c r="G240" i="54"/>
  <c r="G564" i="54" s="1"/>
  <c r="F240" i="54"/>
  <c r="F238" i="54" s="1"/>
  <c r="E240" i="54"/>
  <c r="D237" i="54"/>
  <c r="D236" i="54"/>
  <c r="G235" i="54"/>
  <c r="G233" i="54" s="1"/>
  <c r="F235" i="54"/>
  <c r="F233" i="54" s="1"/>
  <c r="E235" i="54"/>
  <c r="D232" i="54"/>
  <c r="D231" i="54"/>
  <c r="F230" i="54"/>
  <c r="F228" i="54" s="1"/>
  <c r="E230" i="54"/>
  <c r="D230" i="54" s="1"/>
  <c r="D227" i="54"/>
  <c r="D226" i="54"/>
  <c r="F225" i="54"/>
  <c r="F223" i="54" s="1"/>
  <c r="E225" i="54"/>
  <c r="D225" i="54" s="1"/>
  <c r="D222" i="54"/>
  <c r="D221" i="54"/>
  <c r="G220" i="54"/>
  <c r="G218" i="54" s="1"/>
  <c r="F220" i="54"/>
  <c r="F218" i="54" s="1"/>
  <c r="E220" i="54"/>
  <c r="D217" i="54"/>
  <c r="D216" i="54"/>
  <c r="D215" i="54"/>
  <c r="D214" i="54"/>
  <c r="F213" i="54"/>
  <c r="F211" i="54" s="1"/>
  <c r="E213" i="54"/>
  <c r="D213" i="54" s="1"/>
  <c r="D210" i="54"/>
  <c r="D209" i="54"/>
  <c r="D208" i="54"/>
  <c r="D207" i="54"/>
  <c r="F206" i="54"/>
  <c r="F204" i="54" s="1"/>
  <c r="E206" i="54"/>
  <c r="D206" i="54" s="1"/>
  <c r="D203" i="54"/>
  <c r="D202" i="54"/>
  <c r="D201" i="54"/>
  <c r="D200" i="54"/>
  <c r="F199" i="54"/>
  <c r="F197" i="54" s="1"/>
  <c r="E199" i="54"/>
  <c r="D199" i="54" s="1"/>
  <c r="D196" i="54"/>
  <c r="D195" i="54"/>
  <c r="D194" i="54"/>
  <c r="D193" i="54"/>
  <c r="G192" i="54"/>
  <c r="G190" i="54" s="1"/>
  <c r="F192" i="54"/>
  <c r="F190" i="54" s="1"/>
  <c r="E192" i="54"/>
  <c r="D189" i="54"/>
  <c r="D188" i="54"/>
  <c r="D187" i="54"/>
  <c r="F186" i="54"/>
  <c r="F184" i="54" s="1"/>
  <c r="E186" i="54"/>
  <c r="D186" i="54" s="1"/>
  <c r="D183" i="54"/>
  <c r="D182" i="54"/>
  <c r="D181" i="54"/>
  <c r="F180" i="54"/>
  <c r="F178" i="54" s="1"/>
  <c r="E180" i="54"/>
  <c r="D180" i="54" s="1"/>
  <c r="D177" i="54"/>
  <c r="D176" i="54"/>
  <c r="D175" i="54"/>
  <c r="F174" i="54"/>
  <c r="F172" i="54" s="1"/>
  <c r="E174" i="54"/>
  <c r="E172" i="54" s="1"/>
  <c r="D172" i="54" s="1"/>
  <c r="D171" i="54"/>
  <c r="D170" i="54"/>
  <c r="D169" i="54"/>
  <c r="F168" i="54"/>
  <c r="F166" i="54" s="1"/>
  <c r="E168" i="54"/>
  <c r="D168" i="54" s="1"/>
  <c r="D165" i="54"/>
  <c r="D164" i="54"/>
  <c r="D163" i="54"/>
  <c r="F162" i="54"/>
  <c r="F160" i="54" s="1"/>
  <c r="E162" i="54"/>
  <c r="D162" i="54" s="1"/>
  <c r="D159" i="54"/>
  <c r="D158" i="54"/>
  <c r="D157" i="54"/>
  <c r="G156" i="54"/>
  <c r="G154" i="54" s="1"/>
  <c r="F156" i="54"/>
  <c r="F154" i="54" s="1"/>
  <c r="E156" i="54"/>
  <c r="E154" i="54" s="1"/>
  <c r="D153" i="54"/>
  <c r="D152" i="54"/>
  <c r="D151" i="54"/>
  <c r="F150" i="54"/>
  <c r="F148" i="54" s="1"/>
  <c r="E150" i="54"/>
  <c r="D150" i="54" s="1"/>
  <c r="D147" i="54"/>
  <c r="D146" i="54"/>
  <c r="D145" i="54"/>
  <c r="F144" i="54"/>
  <c r="F142" i="54" s="1"/>
  <c r="E144" i="54"/>
  <c r="D144" i="54" s="1"/>
  <c r="D141" i="54"/>
  <c r="D140" i="54"/>
  <c r="D139" i="54"/>
  <c r="F138" i="54"/>
  <c r="F136" i="54" s="1"/>
  <c r="E138" i="54"/>
  <c r="D138" i="54" s="1"/>
  <c r="D135" i="54"/>
  <c r="D134" i="54"/>
  <c r="D133" i="54"/>
  <c r="G132" i="54"/>
  <c r="G130" i="54" s="1"/>
  <c r="F132" i="54"/>
  <c r="F130" i="54" s="1"/>
  <c r="E132" i="54"/>
  <c r="D129" i="54"/>
  <c r="D128" i="54"/>
  <c r="D127" i="54"/>
  <c r="F126" i="54"/>
  <c r="F124" i="54" s="1"/>
  <c r="E126" i="54"/>
  <c r="E124" i="54" s="1"/>
  <c r="D124" i="54" s="1"/>
  <c r="D123" i="54"/>
  <c r="D122" i="54"/>
  <c r="D121" i="54"/>
  <c r="F120" i="54"/>
  <c r="F118" i="54" s="1"/>
  <c r="E120" i="54"/>
  <c r="D120" i="54" s="1"/>
  <c r="D117" i="54"/>
  <c r="D116" i="54"/>
  <c r="D115" i="54"/>
  <c r="G114" i="54"/>
  <c r="G112" i="54" s="1"/>
  <c r="F114" i="54"/>
  <c r="F112" i="54" s="1"/>
  <c r="E114" i="54"/>
  <c r="E112" i="54" s="1"/>
  <c r="D111" i="54"/>
  <c r="D110" i="54"/>
  <c r="D109" i="54"/>
  <c r="F108" i="54"/>
  <c r="F106" i="54" s="1"/>
  <c r="E108" i="54"/>
  <c r="D108" i="54" s="1"/>
  <c r="D105" i="54"/>
  <c r="D104" i="54"/>
  <c r="D103" i="54"/>
  <c r="F102" i="54"/>
  <c r="F100" i="54" s="1"/>
  <c r="E102" i="54"/>
  <c r="D102" i="54" s="1"/>
  <c r="D99" i="54"/>
  <c r="D98" i="54"/>
  <c r="D97" i="54"/>
  <c r="F96" i="54"/>
  <c r="F94" i="54" s="1"/>
  <c r="E96" i="54"/>
  <c r="D96" i="54" s="1"/>
  <c r="D93" i="54"/>
  <c r="F92" i="54"/>
  <c r="E92" i="54"/>
  <c r="D92" i="54" s="1"/>
  <c r="D91" i="54"/>
  <c r="D90" i="54"/>
  <c r="D89" i="54"/>
  <c r="G88" i="54"/>
  <c r="F88" i="54"/>
  <c r="E88" i="54"/>
  <c r="D85" i="54"/>
  <c r="D84" i="54"/>
  <c r="D83" i="54"/>
  <c r="F82" i="54"/>
  <c r="F80" i="54" s="1"/>
  <c r="E82" i="54"/>
  <c r="D82" i="54" s="1"/>
  <c r="D79" i="54"/>
  <c r="D78" i="54"/>
  <c r="D77" i="54"/>
  <c r="F76" i="54"/>
  <c r="F74" i="54" s="1"/>
  <c r="E76" i="54"/>
  <c r="E74" i="54" s="1"/>
  <c r="D74" i="54" s="1"/>
  <c r="D73" i="54"/>
  <c r="D72" i="54"/>
  <c r="D71" i="54"/>
  <c r="F70" i="54"/>
  <c r="F68" i="54" s="1"/>
  <c r="E70" i="54"/>
  <c r="D70" i="54" s="1"/>
  <c r="D67" i="54"/>
  <c r="D66" i="54"/>
  <c r="D65" i="54"/>
  <c r="F64" i="54"/>
  <c r="F62" i="54" s="1"/>
  <c r="E64" i="54"/>
  <c r="E62" i="54" s="1"/>
  <c r="D62" i="54" s="1"/>
  <c r="D61" i="54"/>
  <c r="D60" i="54"/>
  <c r="D59" i="54"/>
  <c r="F58" i="54"/>
  <c r="F56" i="54" s="1"/>
  <c r="E58" i="54"/>
  <c r="D58" i="54" s="1"/>
  <c r="D55" i="54"/>
  <c r="D54" i="54"/>
  <c r="D53" i="54"/>
  <c r="F52" i="54"/>
  <c r="F50" i="54" s="1"/>
  <c r="E52" i="54"/>
  <c r="D52" i="54" s="1"/>
  <c r="D49" i="54"/>
  <c r="D48" i="54"/>
  <c r="D47" i="54"/>
  <c r="G46" i="54"/>
  <c r="F46" i="54"/>
  <c r="F44" i="54" s="1"/>
  <c r="E46" i="54"/>
  <c r="E44" i="54" s="1"/>
  <c r="D43" i="54"/>
  <c r="D42" i="54"/>
  <c r="D41" i="54"/>
  <c r="D40" i="54"/>
  <c r="F39" i="54"/>
  <c r="F37" i="54" s="1"/>
  <c r="E39" i="54"/>
  <c r="D39" i="54" s="1"/>
  <c r="D36" i="54"/>
  <c r="D35" i="54"/>
  <c r="D34" i="54"/>
  <c r="F33" i="54"/>
  <c r="F31" i="54" s="1"/>
  <c r="E33" i="54"/>
  <c r="E31" i="54" s="1"/>
  <c r="D31" i="54" s="1"/>
  <c r="D30" i="54"/>
  <c r="D29" i="54"/>
  <c r="D28" i="54"/>
  <c r="F27" i="54"/>
  <c r="F25" i="54" s="1"/>
  <c r="E27" i="54"/>
  <c r="D27" i="54" s="1"/>
  <c r="D24" i="54"/>
  <c r="D23" i="54"/>
  <c r="D22" i="54"/>
  <c r="D21" i="54"/>
  <c r="F20" i="54"/>
  <c r="F18" i="54" s="1"/>
  <c r="E20" i="54"/>
  <c r="D20" i="54" s="1"/>
  <c r="D17" i="54"/>
  <c r="D16" i="54"/>
  <c r="D15" i="54"/>
  <c r="F14" i="54"/>
  <c r="F12" i="54" s="1"/>
  <c r="E14" i="54"/>
  <c r="E12" i="54" s="1"/>
  <c r="D12" i="54" s="1"/>
  <c r="D550" i="54" l="1"/>
  <c r="E602" i="54"/>
  <c r="D580" i="54"/>
  <c r="G581" i="54"/>
  <c r="F602" i="54"/>
  <c r="F599" i="54" s="1"/>
  <c r="D522" i="54"/>
  <c r="F435" i="54"/>
  <c r="F326" i="54" s="1"/>
  <c r="G599" i="54"/>
  <c r="G597" i="54" s="1"/>
  <c r="D625" i="54"/>
  <c r="D524" i="54"/>
  <c r="E581" i="54"/>
  <c r="D561" i="54"/>
  <c r="D568" i="54"/>
  <c r="D570" i="54"/>
  <c r="F86" i="54"/>
  <c r="D303" i="54"/>
  <c r="D301" i="54" s="1"/>
  <c r="D529" i="54"/>
  <c r="D604" i="54"/>
  <c r="E564" i="54"/>
  <c r="D555" i="54"/>
  <c r="D559" i="54"/>
  <c r="D538" i="54"/>
  <c r="D275" i="54"/>
  <c r="D271" i="54" s="1"/>
  <c r="D298" i="54"/>
  <c r="D296" i="54" s="1"/>
  <c r="D473" i="54"/>
  <c r="E148" i="54"/>
  <c r="D148" i="54" s="1"/>
  <c r="E223" i="54"/>
  <c r="D223" i="54" s="1"/>
  <c r="D76" i="54"/>
  <c r="E544" i="54"/>
  <c r="E542" i="54" s="1"/>
  <c r="E50" i="54"/>
  <c r="D50" i="54" s="1"/>
  <c r="D46" i="54"/>
  <c r="D33" i="54"/>
  <c r="D174" i="54"/>
  <c r="E178" i="54"/>
  <c r="D178" i="54" s="1"/>
  <c r="D308" i="54"/>
  <c r="D306" i="54" s="1"/>
  <c r="G544" i="54"/>
  <c r="G542" i="54" s="1"/>
  <c r="D542" i="54" s="1"/>
  <c r="G587" i="54"/>
  <c r="D540" i="54"/>
  <c r="E322" i="54"/>
  <c r="D322" i="54" s="1"/>
  <c r="F553" i="54"/>
  <c r="F551" i="54" s="1"/>
  <c r="D560" i="54"/>
  <c r="D584" i="54"/>
  <c r="F587" i="54"/>
  <c r="D616" i="54"/>
  <c r="E37" i="54"/>
  <c r="D37" i="54" s="1"/>
  <c r="D132" i="54"/>
  <c r="D562" i="54"/>
  <c r="E118" i="54"/>
  <c r="D118" i="54" s="1"/>
  <c r="D247" i="54"/>
  <c r="D245" i="54" s="1"/>
  <c r="E346" i="54"/>
  <c r="D346" i="54" s="1"/>
  <c r="D361" i="54"/>
  <c r="G553" i="54"/>
  <c r="G551" i="54" s="1"/>
  <c r="D566" i="54"/>
  <c r="E614" i="54"/>
  <c r="D614" i="54" s="1"/>
  <c r="D282" i="54"/>
  <c r="D278" i="54" s="1"/>
  <c r="D335" i="54"/>
  <c r="D585" i="54"/>
  <c r="D288" i="54"/>
  <c r="D286" i="54" s="1"/>
  <c r="D313" i="54"/>
  <c r="D311" i="54" s="1"/>
  <c r="E271" i="54"/>
  <c r="G44" i="54"/>
  <c r="D44" i="54" s="1"/>
  <c r="D154" i="54"/>
  <c r="E68" i="54"/>
  <c r="D68" i="54" s="1"/>
  <c r="D112" i="54"/>
  <c r="D192" i="54"/>
  <c r="D235" i="54"/>
  <c r="D432" i="54"/>
  <c r="D440" i="54"/>
  <c r="D528" i="54"/>
  <c r="F573" i="54"/>
  <c r="F571" i="54" s="1"/>
  <c r="F619" i="54"/>
  <c r="D14" i="54"/>
  <c r="E106" i="54"/>
  <c r="D106" i="54" s="1"/>
  <c r="D126" i="54"/>
  <c r="E130" i="54"/>
  <c r="D130" i="54" s="1"/>
  <c r="E136" i="54"/>
  <c r="D136" i="54" s="1"/>
  <c r="E233" i="54"/>
  <c r="D233" i="54" s="1"/>
  <c r="D318" i="54"/>
  <c r="D316" i="54" s="1"/>
  <c r="D375" i="54"/>
  <c r="E619" i="54"/>
  <c r="D619" i="54" s="1"/>
  <c r="E80" i="54"/>
  <c r="D80" i="54" s="1"/>
  <c r="D88" i="54"/>
  <c r="E100" i="54"/>
  <c r="D100" i="54" s="1"/>
  <c r="E166" i="54"/>
  <c r="D166" i="54" s="1"/>
  <c r="D252" i="54"/>
  <c r="D250" i="54" s="1"/>
  <c r="D263" i="54"/>
  <c r="D261" i="54" s="1"/>
  <c r="D268" i="54"/>
  <c r="E278" i="54"/>
  <c r="D530" i="54"/>
  <c r="F544" i="54"/>
  <c r="F542" i="54" s="1"/>
  <c r="D563" i="54"/>
  <c r="D590" i="54"/>
  <c r="D595" i="54"/>
  <c r="F593" i="54"/>
  <c r="F631" i="54"/>
  <c r="E160" i="54"/>
  <c r="D160" i="54" s="1"/>
  <c r="E184" i="54"/>
  <c r="D184" i="54" s="1"/>
  <c r="D220" i="54"/>
  <c r="D564" i="54"/>
  <c r="D328" i="54"/>
  <c r="D373" i="54"/>
  <c r="D495" i="54"/>
  <c r="D517" i="54"/>
  <c r="D521" i="54"/>
  <c r="D558" i="54"/>
  <c r="D579" i="54"/>
  <c r="D583" i="54"/>
  <c r="D592" i="54"/>
  <c r="E56" i="54"/>
  <c r="D56" i="54" s="1"/>
  <c r="D64" i="54"/>
  <c r="G533" i="54"/>
  <c r="E86" i="54"/>
  <c r="E94" i="54"/>
  <c r="D94" i="54" s="1"/>
  <c r="D114" i="54"/>
  <c r="E142" i="54"/>
  <c r="D142" i="54" s="1"/>
  <c r="D156" i="54"/>
  <c r="E197" i="54"/>
  <c r="D197" i="54" s="1"/>
  <c r="E204" i="54"/>
  <c r="D204" i="54" s="1"/>
  <c r="E211" i="54"/>
  <c r="D211" i="54" s="1"/>
  <c r="E218" i="54"/>
  <c r="D218" i="54" s="1"/>
  <c r="E228" i="54"/>
  <c r="D228" i="54" s="1"/>
  <c r="E238" i="54"/>
  <c r="F564" i="54"/>
  <c r="D240" i="54"/>
  <c r="D238" i="54" s="1"/>
  <c r="D258" i="54"/>
  <c r="D256" i="54" s="1"/>
  <c r="D370" i="54"/>
  <c r="D382" i="54"/>
  <c r="D424" i="54"/>
  <c r="D437" i="54"/>
  <c r="D475" i="54"/>
  <c r="D520" i="54"/>
  <c r="D546" i="54"/>
  <c r="D557" i="54"/>
  <c r="D578" i="54"/>
  <c r="D586" i="54"/>
  <c r="E533" i="54"/>
  <c r="E190" i="54"/>
  <c r="D190" i="54" s="1"/>
  <c r="G238" i="54"/>
  <c r="E333" i="54"/>
  <c r="D333" i="54" s="1"/>
  <c r="G326" i="54"/>
  <c r="E573" i="54"/>
  <c r="E571" i="54" s="1"/>
  <c r="G573" i="54"/>
  <c r="G571" i="54" s="1"/>
  <c r="E587" i="54"/>
  <c r="D587" i="54" s="1"/>
  <c r="E593" i="54"/>
  <c r="D593" i="54" s="1"/>
  <c r="D575" i="54"/>
  <c r="D516" i="54"/>
  <c r="D539" i="54"/>
  <c r="D535" i="54"/>
  <c r="D515" i="54"/>
  <c r="E553" i="54"/>
  <c r="D556" i="54"/>
  <c r="E18" i="54"/>
  <c r="D18" i="54" s="1"/>
  <c r="G86" i="54"/>
  <c r="E608" i="54"/>
  <c r="D608" i="54" s="1"/>
  <c r="D621" i="54"/>
  <c r="E631" i="54"/>
  <c r="D631" i="54" s="1"/>
  <c r="F533" i="54"/>
  <c r="E25" i="54"/>
  <c r="D25" i="54" s="1"/>
  <c r="E523" i="54"/>
  <c r="D523" i="54" s="1"/>
  <c r="F513" i="54" l="1"/>
  <c r="D544" i="54"/>
  <c r="D602" i="54"/>
  <c r="E344" i="54"/>
  <c r="D344" i="54" s="1"/>
  <c r="F597" i="54"/>
  <c r="D533" i="54"/>
  <c r="G513" i="54"/>
  <c r="D581" i="54"/>
  <c r="D86" i="54"/>
  <c r="D573" i="54"/>
  <c r="D571" i="54"/>
  <c r="E599" i="54"/>
  <c r="D435" i="54"/>
  <c r="E551" i="54"/>
  <c r="D553" i="54"/>
  <c r="D551" i="54" l="1"/>
  <c r="E597" i="54"/>
  <c r="E326" i="54"/>
  <c r="D326" i="54" s="1"/>
  <c r="E513" i="54"/>
  <c r="D513" i="54" s="1"/>
  <c r="D599" i="54"/>
  <c r="D597" i="54" l="1"/>
  <c r="F62" i="53"/>
  <c r="E62" i="53"/>
  <c r="D62" i="53"/>
  <c r="C61" i="53"/>
  <c r="C60" i="53"/>
  <c r="C59" i="53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Y13" i="55"/>
  <c r="X13" i="55"/>
  <c r="W13" i="55"/>
  <c r="V13" i="55"/>
  <c r="U13" i="55"/>
  <c r="T13" i="55"/>
  <c r="S13" i="55"/>
  <c r="R13" i="55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B13" i="55"/>
  <c r="Z12" i="55"/>
  <c r="Z11" i="55"/>
  <c r="Z10" i="55"/>
  <c r="Z9" i="55"/>
  <c r="G78" i="57"/>
  <c r="E78" i="57"/>
  <c r="E77" i="57"/>
  <c r="E76" i="57"/>
  <c r="D76" i="57" s="1"/>
  <c r="G75" i="57"/>
  <c r="E75" i="57"/>
  <c r="D75" i="57" s="1"/>
  <c r="F74" i="57"/>
  <c r="G74" i="57"/>
  <c r="E74" i="57"/>
  <c r="D74" i="57" s="1"/>
  <c r="D77" i="57"/>
  <c r="F72" i="57"/>
  <c r="G72" i="57"/>
  <c r="E72" i="57"/>
  <c r="G27" i="57"/>
  <c r="G63" i="57"/>
  <c r="E63" i="57"/>
  <c r="E27" i="57" s="1"/>
  <c r="D68" i="57"/>
  <c r="D69" i="57"/>
  <c r="D70" i="57"/>
  <c r="D71" i="57"/>
  <c r="G65" i="57"/>
  <c r="E65" i="57"/>
  <c r="E25" i="57"/>
  <c r="D25" i="57" s="1"/>
  <c r="E61" i="57"/>
  <c r="D61" i="57" s="1"/>
  <c r="D62" i="57"/>
  <c r="G21" i="57"/>
  <c r="G19" i="57" s="1"/>
  <c r="E21" i="57"/>
  <c r="E19" i="57" s="1"/>
  <c r="D22" i="57"/>
  <c r="D26" i="57"/>
  <c r="F17" i="57"/>
  <c r="F15" i="57" s="1"/>
  <c r="E17" i="57"/>
  <c r="D17" i="57" s="1"/>
  <c r="D18" i="57"/>
  <c r="C62" i="53" l="1"/>
  <c r="Z13" i="55"/>
  <c r="D78" i="57"/>
  <c r="D65" i="57"/>
  <c r="D19" i="57"/>
  <c r="E15" i="57"/>
  <c r="D15" i="57" s="1"/>
  <c r="E23" i="57"/>
  <c r="D23" i="57" s="1"/>
  <c r="D21" i="57"/>
  <c r="G44" i="57"/>
  <c r="D44" i="57" s="1"/>
  <c r="E44" i="57"/>
  <c r="D60" i="57"/>
  <c r="D49" i="57"/>
  <c r="D50" i="57"/>
  <c r="D51" i="57"/>
  <c r="D52" i="57"/>
  <c r="D53" i="57"/>
  <c r="D54" i="57"/>
  <c r="D55" i="57"/>
  <c r="D45" i="57"/>
  <c r="D46" i="57"/>
  <c r="D47" i="57"/>
  <c r="D56" i="57"/>
  <c r="D57" i="57"/>
  <c r="D58" i="57"/>
  <c r="D59" i="57"/>
  <c r="E41" i="57"/>
  <c r="D42" i="57"/>
  <c r="G35" i="57"/>
  <c r="E35" i="57"/>
  <c r="D36" i="57"/>
  <c r="D37" i="57"/>
  <c r="E33" i="57"/>
  <c r="D33" i="57" s="1"/>
  <c r="D34" i="57"/>
  <c r="G29" i="57" l="1"/>
  <c r="E29" i="57"/>
  <c r="D30" i="57" l="1"/>
  <c r="D31" i="57"/>
  <c r="C10" i="56" l="1"/>
  <c r="C11" i="56"/>
  <c r="D41" i="57"/>
  <c r="D43" i="57"/>
  <c r="D67" i="57" l="1"/>
  <c r="D66" i="57"/>
  <c r="D40" i="57"/>
  <c r="E39" i="57"/>
  <c r="D39" i="57" s="1"/>
  <c r="D38" i="57"/>
  <c r="D35" i="57"/>
  <c r="D32" i="57"/>
  <c r="D63" i="57" l="1"/>
  <c r="D29" i="57"/>
  <c r="C17" i="56"/>
  <c r="D72" i="57" l="1"/>
  <c r="D27" i="57"/>
</calcChain>
</file>

<file path=xl/sharedStrings.xml><?xml version="1.0" encoding="utf-8"?>
<sst xmlns="http://schemas.openxmlformats.org/spreadsheetml/2006/main" count="1676" uniqueCount="845">
  <si>
    <t>Klaipėdos rajono savivaldybės</t>
  </si>
  <si>
    <t>Pajamų rūšys</t>
  </si>
  <si>
    <t>1.</t>
  </si>
  <si>
    <t>Mokesčiai</t>
  </si>
  <si>
    <t>1.1.</t>
  </si>
  <si>
    <t>Gyventojų pajamų mokestis</t>
  </si>
  <si>
    <t>1.1.1.</t>
  </si>
  <si>
    <t>1.1.2.</t>
  </si>
  <si>
    <t>1.2.</t>
  </si>
  <si>
    <t>1.2.1.</t>
  </si>
  <si>
    <t>Žemės mokestis</t>
  </si>
  <si>
    <t>Paveldimo  turto mokestis</t>
  </si>
  <si>
    <t>1.3.</t>
  </si>
  <si>
    <t>1.3.1.</t>
  </si>
  <si>
    <t>2.</t>
  </si>
  <si>
    <t>2.1.</t>
  </si>
  <si>
    <t>2.1.1.</t>
  </si>
  <si>
    <t>2.1.2.</t>
  </si>
  <si>
    <t>3.</t>
  </si>
  <si>
    <t>Turto pajamos</t>
  </si>
  <si>
    <t>3.1.</t>
  </si>
  <si>
    <t>3.2.</t>
  </si>
  <si>
    <t>Nuomos mokestis už valstybinę žemę ir valstybinio vidaus vandenų fondo vandens telkinius</t>
  </si>
  <si>
    <t>4.</t>
  </si>
  <si>
    <t>Pajamos už prekes ir paslaugas</t>
  </si>
  <si>
    <t>4.1.</t>
  </si>
  <si>
    <t>4.2.</t>
  </si>
  <si>
    <t>5.</t>
  </si>
  <si>
    <t>Pajamos iš baudų ir konfiskacijos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</si>
  <si>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</si>
  <si>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</si>
  <si>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</si>
  <si>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</si>
  <si>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</si>
  <si>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</si>
  <si>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</si>
  <si>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</si>
  <si>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</si>
  <si>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</si>
  <si>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</si>
  <si>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</si>
  <si>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</si>
  <si>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</si>
  <si>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</si>
  <si>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</si>
  <si>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</si>
  <si>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</si>
  <si>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Agluonėnų pagrindinė mokykla</t>
  </si>
  <si>
    <t>24.</t>
  </si>
  <si>
    <t>Dovilų pagrindinė mokykla</t>
  </si>
  <si>
    <t>25.</t>
  </si>
  <si>
    <t>26.</t>
  </si>
  <si>
    <t>27.</t>
  </si>
  <si>
    <t>Ketvergių pagrindinė mokykla</t>
  </si>
  <si>
    <t>28.</t>
  </si>
  <si>
    <t>Kretingalės pagrindinė mokykla</t>
  </si>
  <si>
    <t>29.</t>
  </si>
  <si>
    <t>30.</t>
  </si>
  <si>
    <t>31.</t>
  </si>
  <si>
    <t>32.</t>
  </si>
  <si>
    <t>33.</t>
  </si>
  <si>
    <t>34.</t>
  </si>
  <si>
    <t>35.</t>
  </si>
  <si>
    <t>36.</t>
  </si>
  <si>
    <t>Savivaldybės administracija</t>
  </si>
  <si>
    <t>Iš jų:</t>
  </si>
  <si>
    <t>išlaidoms</t>
  </si>
  <si>
    <t>turtui įsigyti</t>
  </si>
  <si>
    <t>iš jų: darbo užmokesčiui</t>
  </si>
  <si>
    <t>iš viso</t>
  </si>
  <si>
    <t>38.</t>
  </si>
  <si>
    <t>Iš viso:</t>
  </si>
  <si>
    <t>Judrėnų Stepono Dariaus pagrindinė mokykla</t>
  </si>
  <si>
    <t>Jono Lankučio viešoji biblioteka</t>
  </si>
  <si>
    <t>Lapių pagrindinė mokykla</t>
  </si>
  <si>
    <t>Vėžaičių pagrindinė mokykla</t>
  </si>
  <si>
    <t>Dovilų vaikų lopšelis-darželis ,,Kregždutė"</t>
  </si>
  <si>
    <t>Kretingalės vaikų lopšelis-darželis</t>
  </si>
  <si>
    <t>39.</t>
  </si>
  <si>
    <t>40.</t>
  </si>
  <si>
    <t>41.</t>
  </si>
  <si>
    <t>42.</t>
  </si>
  <si>
    <t>43.</t>
  </si>
  <si>
    <t>44.</t>
  </si>
  <si>
    <t>45.</t>
  </si>
  <si>
    <t>Dituvos pagrindinė mokykla</t>
  </si>
  <si>
    <t>Priekulės vaikų lopšelis-darželis</t>
  </si>
  <si>
    <t>46.</t>
  </si>
  <si>
    <t>47.</t>
  </si>
  <si>
    <t>Dovilų etninės kultūros centras</t>
  </si>
  <si>
    <t>51.</t>
  </si>
  <si>
    <t>48.</t>
  </si>
  <si>
    <t>49.</t>
  </si>
  <si>
    <t>50.</t>
  </si>
  <si>
    <t>Gargždų krašto muziejus</t>
  </si>
  <si>
    <t>Agluonėnų lopšelis-darželis ,,Nykštukas"</t>
  </si>
  <si>
    <t>Vėžaičių lopšelis-darželis</t>
  </si>
  <si>
    <t>Nekilnojamojo turto mokestis</t>
  </si>
  <si>
    <t>Klaipėdos rajono švietimo centras</t>
  </si>
  <si>
    <t>Gargždų ,,Vaivorykštės" gimnazija</t>
  </si>
  <si>
    <t>Funkcinės klasifikacijos kodas</t>
  </si>
  <si>
    <t>05.</t>
  </si>
  <si>
    <t>04.</t>
  </si>
  <si>
    <t>06.</t>
  </si>
  <si>
    <t>08.</t>
  </si>
  <si>
    <t>01.</t>
  </si>
  <si>
    <t>03.</t>
  </si>
  <si>
    <t>Iš jos:</t>
  </si>
  <si>
    <t>09.</t>
  </si>
  <si>
    <t>07.</t>
  </si>
  <si>
    <t>3.3.</t>
  </si>
  <si>
    <t>Eil. Nr.</t>
  </si>
  <si>
    <t xml:space="preserve">Asignavimų valdytojo pavadinimas, programos numeris ir pavadinimas </t>
  </si>
  <si>
    <t>3. Aplinkos apsaugos programa</t>
  </si>
  <si>
    <t>5. Socialinės paramos programa</t>
  </si>
  <si>
    <t>7. Kultūros paveldo puoselėjimo ir kultūros paslaugų plėtros programa</t>
  </si>
  <si>
    <t>8. Kūno kultūros ir sporto plėtros programa</t>
  </si>
  <si>
    <t>9. Savivaldybės valdymo ir pagrindinių funkcijų vykdymo programa</t>
  </si>
  <si>
    <t>2. Ekonominio konkurencingumo didinimo programa</t>
  </si>
  <si>
    <t>4. Sveikatos apsaugos programa</t>
  </si>
  <si>
    <t>1. Žinių visuomenės plėtros programa</t>
  </si>
  <si>
    <t>Gargždų lopšelis-darželis ,,Ąžuoliukas"</t>
  </si>
  <si>
    <t>Gargždų vaikų ir jaunimo laisvalaikio centras</t>
  </si>
  <si>
    <t>Gargždų kultūros centras</t>
  </si>
  <si>
    <t>Sporto centras</t>
  </si>
  <si>
    <t>Kretingalės kultūros centras</t>
  </si>
  <si>
    <t>Priekulės kultūros centras</t>
  </si>
  <si>
    <t>Veiviržėnų kultūros centras</t>
  </si>
  <si>
    <t>Vėžaičių kultūros centras</t>
  </si>
  <si>
    <t>Plikių Ievos Labutytės pagrindinė mokykla</t>
  </si>
  <si>
    <t>Gargždų lopšelis-darželis ,,Gintarėlis"</t>
  </si>
  <si>
    <t>2.1.3.</t>
  </si>
  <si>
    <t>Kiti mokesčiai už valstybinius gamtos išteklius</t>
  </si>
  <si>
    <t>Viliaus Gaigalaičio globos namai</t>
  </si>
  <si>
    <t>52.</t>
  </si>
  <si>
    <t>Klaipėdos r. sav. priešgaisrinė tarnyba</t>
  </si>
  <si>
    <t>Agluonėnų seniūnija</t>
  </si>
  <si>
    <t>Dauparų-Kvietinių seniūnija</t>
  </si>
  <si>
    <t>Dovilų seniūnija</t>
  </si>
  <si>
    <t>Endriejavo seniūnija</t>
  </si>
  <si>
    <t>Gargždų seniūnija</t>
  </si>
  <si>
    <t>Judrėnų seniūnija</t>
  </si>
  <si>
    <t>Kretingalės seniūnija</t>
  </si>
  <si>
    <t>Priekulės seniūnija</t>
  </si>
  <si>
    <t>Sendvario seniūnija</t>
  </si>
  <si>
    <t>Veiviržėnų seniūnija</t>
  </si>
  <si>
    <t>Vėžaičių seniūnija</t>
  </si>
  <si>
    <t>Gargždų lopšelis-darželis ,,Saulutė"</t>
  </si>
  <si>
    <t>Gargždų muzikos mokykla</t>
  </si>
  <si>
    <t>Priekulės muzikos mokykla</t>
  </si>
  <si>
    <t>Gargždų ,,Kranto" pagrindinė mokykla</t>
  </si>
  <si>
    <t>Gargždų ,,Minijos" progimnazija</t>
  </si>
  <si>
    <t>4.3.</t>
  </si>
  <si>
    <t>Mokestis už medžiojamų gyvūnų išteklius</t>
  </si>
  <si>
    <t>Klaipėdos rajono turizmo informacijos centras</t>
  </si>
  <si>
    <t>Pašlūžmio mokykla-daugiafunkcis centras</t>
  </si>
  <si>
    <t>Veiviržėnų Jurgio Šaulio gimnazija</t>
  </si>
  <si>
    <t>Gargždų sporto mokykla</t>
  </si>
  <si>
    <t>Materialiojo ir nematerialiojo turto realizavimo pajamos</t>
  </si>
  <si>
    <t>3.1.1.</t>
  </si>
  <si>
    <t>4.1.1.</t>
  </si>
  <si>
    <t>4.1.2.</t>
  </si>
  <si>
    <t>4.1.3.</t>
  </si>
  <si>
    <t>5.1.</t>
  </si>
  <si>
    <t>6.1.</t>
  </si>
  <si>
    <t>6. Susisiekimo ir inžinerinės infrastruktūros plėtros programa</t>
  </si>
  <si>
    <t>Vietinės reikšmės keliams (gatvėms) tiesti, taisyti, prižiūrėti ir saugaus eismo sąlygoms užtikrinti</t>
  </si>
  <si>
    <t>Endriejavo pagrindinė mokykla</t>
  </si>
  <si>
    <t>tūkst. eurų</t>
  </si>
  <si>
    <t>Sumos tūkst. eurų</t>
  </si>
  <si>
    <t>Mokestis už aplinkos teršimą</t>
  </si>
  <si>
    <t>Gargždų atviras jaunimo centras</t>
  </si>
  <si>
    <t>Gargždų lopšelis-darželis ,,Naminukas"</t>
  </si>
  <si>
    <t>3.4.</t>
  </si>
  <si>
    <t>Angliavandenilių išteklių mokestis</t>
  </si>
  <si>
    <t>Įmokos už išlaikymą švietimo, socialinės apsaugos įstaigose</t>
  </si>
  <si>
    <t>Įstaigos pavadinimas</t>
  </si>
  <si>
    <t>Pajamos už parduotą žemę</t>
  </si>
  <si>
    <t>Įmokos už išlaikymą švietimo, socialinės apsaugos ir kitose įstaigose</t>
  </si>
  <si>
    <t>Priekulės Ievos Simonaitytės gimnazija</t>
  </si>
  <si>
    <t>Slengių mokykla - daugiafunkcis centras</t>
  </si>
  <si>
    <t>Kvietinių mokykla - darželis</t>
  </si>
  <si>
    <t>37.</t>
  </si>
  <si>
    <t>Klaipėdos r. savivaldybės visuomenės sveikatos biuras</t>
  </si>
  <si>
    <t>Gargždų socialinių paslaugų centras</t>
  </si>
  <si>
    <t>Klaipėdos r. paramos šeimai centras</t>
  </si>
  <si>
    <t>Priekulės socialinių paslaugų centras</t>
  </si>
  <si>
    <t>IŠ VISO PAJAMŲ:</t>
  </si>
  <si>
    <t>Drevernos mokykla-darželis</t>
  </si>
  <si>
    <t>Šiūparių mokykla-daugiafunkcis centras</t>
  </si>
  <si>
    <t xml:space="preserve">Klaipėdos rajono savivaldybės </t>
  </si>
  <si>
    <t>4 priedas</t>
  </si>
  <si>
    <t>Gyv. registro tvarkymas ir duomenų valstybės registrui teikimas</t>
  </si>
  <si>
    <t>Civilinės būklės aktų registravimas</t>
  </si>
  <si>
    <t>Civilinės saugos organizavimas</t>
  </si>
  <si>
    <t>Priešgaisrinės saugos organizavimas</t>
  </si>
  <si>
    <t>Socialinėms išmokoms ir kompensacijoms skaičiuoti ir mokėti</t>
  </si>
  <si>
    <t>Valstybinės kalbos vartojimo ir taisyklingumo kontrolė</t>
  </si>
  <si>
    <t>Žemės ūkio funkcijoms atlikti</t>
  </si>
  <si>
    <t>Melioracijai (išlaidoms)</t>
  </si>
  <si>
    <t>Savivaldybei priskirtai valstybinei žemei ir kitam valstybiniam turtui valdyti, naudoti ir disponuoti juo patikėjimo teise</t>
  </si>
  <si>
    <t>Dalyvavimas rengiant ir vykdant mobilizaciją, demobilizaciją, priimančiosios šalies paramą</t>
  </si>
  <si>
    <t>Jaunimo teisių apsaugai</t>
  </si>
  <si>
    <t>Valstybės garantuojamos pirminės teisinės pagalbos teikimas</t>
  </si>
  <si>
    <t>Gyvenamosios vietos deklaravimas</t>
  </si>
  <si>
    <t>Duomenų teikimas Valstybės suteiktos pagalbos registrui</t>
  </si>
  <si>
    <t>Socialinei paramai mokiniams</t>
  </si>
  <si>
    <t>Socialinėms paslaugoms</t>
  </si>
  <si>
    <t>Mokinių visuomenės sveikatos priežiūra</t>
  </si>
  <si>
    <t>Visuomenės seikatos stiprinimas ir stebėsena</t>
  </si>
  <si>
    <t>Būsto nuomos ar išperkamosios būsto nuomos mokesčių dalies kompensacijoms</t>
  </si>
  <si>
    <t>Neveiksnių asmenų būklės peržiūrėjimas</t>
  </si>
  <si>
    <t>Klaipėdos r. savivaldybės administracija</t>
  </si>
  <si>
    <t>Savivaldybių patvirtintoms užimtumo didinimo programoms įgyvendinti</t>
  </si>
  <si>
    <t>Klaipėdos r. savivaldybės priešgaisrinė tarnyba</t>
  </si>
  <si>
    <t>Pajamos už ilgalaikio ir trumpalaikio materialiojo turto nuomą</t>
  </si>
  <si>
    <t>Archy-vinių dokumentų tvarkymas</t>
  </si>
  <si>
    <t>Dotacijos iš kitų valdžios sektoriaus subjektų</t>
  </si>
  <si>
    <t>Dotacijos iš kitų valdžios sektoriaus subjektų einamiesiems tikslams</t>
  </si>
  <si>
    <t>Speciali tikslinė dotacija savivaldybėms einamiesiems tikslams</t>
  </si>
  <si>
    <t>2.1.1.1.</t>
  </si>
  <si>
    <t>Valstybinėms (valstybės perduotoms savivaldybėms) funkcijoms atlikti</t>
  </si>
  <si>
    <t>2.1.1.2.</t>
  </si>
  <si>
    <t>2.1.1.3.</t>
  </si>
  <si>
    <t>2.1.1.4.</t>
  </si>
  <si>
    <t>Iš apskrities perduotai įstaigai finansuoti</t>
  </si>
  <si>
    <t>Klasių, skirtų mokiniams, turintiems specialiųjų ugdymosi poreikių, ūkio lėšoms finansuoti</t>
  </si>
  <si>
    <t>Dotacija savivaldybėms iš Europos Sąjungos, kitos tarptautinės finansinės paramos ir bendrojo finansavimo lėšų einamiesiems tikslams</t>
  </si>
  <si>
    <t>2.2.</t>
  </si>
  <si>
    <t>Dotacijos iš kitų valdžios sektoriaus subjektų turtui įsigyti</t>
  </si>
  <si>
    <t>2.2.1.</t>
  </si>
  <si>
    <t>2.2.2.</t>
  </si>
  <si>
    <t>2.2.1.1.</t>
  </si>
  <si>
    <t>2.2.1.2.</t>
  </si>
  <si>
    <t>Dotacija savivaldybėms iš Europos Sąjungos, kitos tarptautinės finansinės paramos ir bendrojo finansavimo lėšų turtui įsigyti</t>
  </si>
  <si>
    <t>Pagal 2014-2020 metų Europos Sąjungos fondų investicijų veiksmų programas įgyvendinamų projektų nuosavam indėliui užtikrinti</t>
  </si>
  <si>
    <t>4.4.</t>
  </si>
  <si>
    <t>Valstybės rinkliava</t>
  </si>
  <si>
    <t>4.5.</t>
  </si>
  <si>
    <t>Iš viso pajamų:</t>
  </si>
  <si>
    <t>Turto mokesčiai</t>
  </si>
  <si>
    <t>1.2.2.</t>
  </si>
  <si>
    <t>1.2.3.</t>
  </si>
  <si>
    <t>Prekių ir paslaugų mokesčiai</t>
  </si>
  <si>
    <t>Tekstilės atliekų surinkimo priemonėms (konteineriams) įsigyti</t>
  </si>
  <si>
    <t>Savivaldybės erdvinių duomenų rinkinio tvarkymas</t>
  </si>
  <si>
    <t>Kitos dotacijos einamiesiems tikslams</t>
  </si>
  <si>
    <t>Asbesto turinčių gaminių atliekų surinkimui apvažiavimo būdu, transportavimui ir saugiam šalinimui finansuoti</t>
  </si>
  <si>
    <t>Mokymo reikmėms finansuoti</t>
  </si>
  <si>
    <t>Klaipėdos rajono paramos šeimai centras</t>
  </si>
  <si>
    <t xml:space="preserve">2019 METŲ SPECIALI TIKSLINĖ DOTACIJA VALSTYBINĖMS (VALSTYBĖS PERDUOTOMS SAVIVALDYBĖMS) FUNKCIJOMS VYKDYTI </t>
  </si>
  <si>
    <t xml:space="preserve"> 2019  METŲ  SAVIVALDYBĖS  BIUDŽETO  PAJAMOS</t>
  </si>
  <si>
    <t>Savižudybių prevencijos priemonių ir joms įgyvendinti reikiamo finansavimo planavimas</t>
  </si>
  <si>
    <t>4.5.1.</t>
  </si>
  <si>
    <t>Komunalinių atliekų surinkimą iš atliekų turėtojų ir atliekų tvarkymą</t>
  </si>
  <si>
    <t>Vietinės rinkliavos</t>
  </si>
  <si>
    <t>5 priedas</t>
  </si>
  <si>
    <t>Lėšų pavadinimas</t>
  </si>
  <si>
    <t xml:space="preserve">Suma </t>
  </si>
  <si>
    <t>Savivaldybės biudžeto</t>
  </si>
  <si>
    <t xml:space="preserve">tarybos 2019-02-28 sprendimo </t>
  </si>
  <si>
    <t xml:space="preserve"> 2018 M. LĖŠŲ  LIKUČIAI, 2019 M. PLANUOJAMOS SKOLINTIS LĖŠOS</t>
  </si>
  <si>
    <t>Aplinkos apsaugos rėmimo specialiosios programos (LA)</t>
  </si>
  <si>
    <t>Skolintos lėšos (SL)</t>
  </si>
  <si>
    <t>Socialinio būsto rėmimo programos (LS)</t>
  </si>
  <si>
    <t>6 priedas</t>
  </si>
  <si>
    <t>2019 M. ASIGNAVIMAI IŠ 2018 M. LĖŠŲ LIKUČIŲ IR 2019 M. PLANUOJAMŲ SKOLINTIS LĖŠŲ</t>
  </si>
  <si>
    <t>Viršplaninės pajamos (VLK)</t>
  </si>
  <si>
    <t>Nepanaudotos lėšos (LK)</t>
  </si>
  <si>
    <t>2018 m. lėšų likučiai</t>
  </si>
  <si>
    <t>iš jos: viršplaninės pajamos (VLK)</t>
  </si>
  <si>
    <t xml:space="preserve"> skolintos lėšos (SL)</t>
  </si>
  <si>
    <t>nepanaudotų lėšų likutis (LK)</t>
  </si>
  <si>
    <t>Aplinkos apsaugos rėmimo specialiosios programos lėšų likutis (LA)</t>
  </si>
  <si>
    <t>Socialinio būsto rėmimo programos lėšų likutis (LS)</t>
  </si>
  <si>
    <t>iš jos: nepanaudotų lėšų likutis (LK)</t>
  </si>
  <si>
    <t>iš jos:  Aplinkos apsaugos rėmimo specialiosios programos lėšų likutis (LA)</t>
  </si>
  <si>
    <t>iš jų: Gargždų seniūnija</t>
  </si>
  <si>
    <t>viršplaninės pajamos (VLK)</t>
  </si>
  <si>
    <t>iš jų:</t>
  </si>
  <si>
    <t xml:space="preserve">1. </t>
  </si>
  <si>
    <t>4.2.1.</t>
  </si>
  <si>
    <t>4.3.1.</t>
  </si>
  <si>
    <t>4.3.2.</t>
  </si>
  <si>
    <t>4.3.3.</t>
  </si>
  <si>
    <t>4.4.1.</t>
  </si>
  <si>
    <t>4.5.2.</t>
  </si>
  <si>
    <t>4.6.</t>
  </si>
  <si>
    <t>4.6.1.</t>
  </si>
  <si>
    <t>4.6.1.1.</t>
  </si>
  <si>
    <t>4.6.2.</t>
  </si>
  <si>
    <t>4.6.2.1.</t>
  </si>
  <si>
    <t>4.6.2.2.</t>
  </si>
  <si>
    <t>4.6.2.3.</t>
  </si>
  <si>
    <t>4.6.2.5.</t>
  </si>
  <si>
    <t>4.6.2.6.</t>
  </si>
  <si>
    <t>4.6.2.7.</t>
  </si>
  <si>
    <t>4.6.2.8.</t>
  </si>
  <si>
    <t>4.6.2.9.</t>
  </si>
  <si>
    <t>4.6.2.10.</t>
  </si>
  <si>
    <t>4.6.2.11.</t>
  </si>
  <si>
    <t>4.6.3.</t>
  </si>
  <si>
    <t>4.7.</t>
  </si>
  <si>
    <t>4.7.1.</t>
  </si>
  <si>
    <t>4.6.2.4.</t>
  </si>
  <si>
    <t>4.8.</t>
  </si>
  <si>
    <t>4.8.1.</t>
  </si>
  <si>
    <t>4.8.2.</t>
  </si>
  <si>
    <t>4.8.3.</t>
  </si>
  <si>
    <t>iš jų: nepanaudotų lėšų likutis (LK)</t>
  </si>
  <si>
    <t>4.8.1.1.</t>
  </si>
  <si>
    <t>4.8.1.2.</t>
  </si>
  <si>
    <t>4.8.4.</t>
  </si>
  <si>
    <t>4.8.5.</t>
  </si>
  <si>
    <t xml:space="preserve">skolintos lėšos (SL) </t>
  </si>
  <si>
    <t>5.2.</t>
  </si>
  <si>
    <t>5.3.</t>
  </si>
  <si>
    <t>5.4.</t>
  </si>
  <si>
    <t>5.5.</t>
  </si>
  <si>
    <t xml:space="preserve">                                                         _____________________</t>
  </si>
  <si>
    <t>tarybos 2019-02-28  sprendimo</t>
  </si>
  <si>
    <t>2 priedas</t>
  </si>
  <si>
    <t xml:space="preserve">                                          _______________________</t>
  </si>
  <si>
    <t>Mokytojų, dirbančių pagal neformaliojo vaikų švietimo (išskyrus ikimokyklinio ir priešmokyklinio ugdymo) programas savivaldybių mokyklose, kurios yra priskirtos Lietuvos Respublikos švietimo įstatymo 41 straipsnio 13 dalies 2 punkte nurodytoms mokyklų grupėms ir kurių teisinė forma yra biudžetinė įstaiga, darbo apmokėjimui 2019 metais</t>
  </si>
  <si>
    <t>Pakuočių atliekų surinkimo iš gyvenamųjų namų kvartalų priemonėms (konteineriams) įsigyti</t>
  </si>
  <si>
    <t>Kitos dotacijos turtui įsigyti</t>
  </si>
  <si>
    <t xml:space="preserve">                                          ____________________</t>
  </si>
  <si>
    <t>3 priedas</t>
  </si>
  <si>
    <t>2019 METŲ SAVIVALDYBĖS BIUDŽETO ASIGNAVIMAI</t>
  </si>
  <si>
    <t>Iš jos: savivaldybės lėšos (SB)</t>
  </si>
  <si>
    <t>speciali tikslinė dotacija mokymo reikmėms finansuoti (ML)</t>
  </si>
  <si>
    <t>1.1.3.</t>
  </si>
  <si>
    <t>lėšos už paslaugas ir nuomą (S)</t>
  </si>
  <si>
    <t xml:space="preserve">Priekulės Ievos Simonaitytės gimnazija </t>
  </si>
  <si>
    <t>klasių, skirtų mokiniams, turintiems specialiųjų ugdymosi poreikių, ūkio lėšos (VBD)</t>
  </si>
  <si>
    <t>2.1.4.</t>
  </si>
  <si>
    <t>3.1.2.</t>
  </si>
  <si>
    <t>3.1.3.</t>
  </si>
  <si>
    <t>5.1.1.</t>
  </si>
  <si>
    <t>5.1.2.</t>
  </si>
  <si>
    <t>5.1.3.</t>
  </si>
  <si>
    <t>5.1.4.</t>
  </si>
  <si>
    <t>6.1.1.</t>
  </si>
  <si>
    <t>6.1.2.</t>
  </si>
  <si>
    <t>6.1.3.</t>
  </si>
  <si>
    <t>7.1.</t>
  </si>
  <si>
    <t>7.1.1.</t>
  </si>
  <si>
    <t>7.1.2.</t>
  </si>
  <si>
    <t>7.1.3.</t>
  </si>
  <si>
    <t>8.1.</t>
  </si>
  <si>
    <t>8.1.1.</t>
  </si>
  <si>
    <t>8.1.2.</t>
  </si>
  <si>
    <t>8.1.3.</t>
  </si>
  <si>
    <t>9.1.</t>
  </si>
  <si>
    <t>9.1.1.</t>
  </si>
  <si>
    <t>9.1.2.</t>
  </si>
  <si>
    <t>9.1.3.</t>
  </si>
  <si>
    <t>10.1.</t>
  </si>
  <si>
    <t>10.1.1.</t>
  </si>
  <si>
    <t>10.1.2.</t>
  </si>
  <si>
    <t>10.1.3.</t>
  </si>
  <si>
    <t>11.1.</t>
  </si>
  <si>
    <t>11.1.1.</t>
  </si>
  <si>
    <t>11.1.2.</t>
  </si>
  <si>
    <t>11.1.3.</t>
  </si>
  <si>
    <t>12.1.</t>
  </si>
  <si>
    <t>12.1.1.</t>
  </si>
  <si>
    <t>12.1.2.</t>
  </si>
  <si>
    <t>12.1.3.</t>
  </si>
  <si>
    <t>13.1.</t>
  </si>
  <si>
    <t>13.1.1.</t>
  </si>
  <si>
    <t>13.1.2.</t>
  </si>
  <si>
    <t>13.1.3.</t>
  </si>
  <si>
    <t>13.2.</t>
  </si>
  <si>
    <t>13.2.1.</t>
  </si>
  <si>
    <t>14.1.</t>
  </si>
  <si>
    <t>14.1.1.</t>
  </si>
  <si>
    <t>14.1.2.</t>
  </si>
  <si>
    <t>14.1.3.</t>
  </si>
  <si>
    <t>15.1.</t>
  </si>
  <si>
    <t>15.1.1.</t>
  </si>
  <si>
    <t>15.1.2.</t>
  </si>
  <si>
    <t>15.1.3.</t>
  </si>
  <si>
    <t>16.1.</t>
  </si>
  <si>
    <t>16.1.1.</t>
  </si>
  <si>
    <t>16.1.2.</t>
  </si>
  <si>
    <t>16.1.3.</t>
  </si>
  <si>
    <t>Slengių mokykla-daugiafunkcis centras</t>
  </si>
  <si>
    <t>17.1.</t>
  </si>
  <si>
    <t>17.1.1.</t>
  </si>
  <si>
    <t>17.1.2.</t>
  </si>
  <si>
    <t>17.1.3.</t>
  </si>
  <si>
    <t>18.1.</t>
  </si>
  <si>
    <t>18.1.1.</t>
  </si>
  <si>
    <t>18.1.2.</t>
  </si>
  <si>
    <t>18.1.3.</t>
  </si>
  <si>
    <t>19.1.</t>
  </si>
  <si>
    <t>19.1.1.</t>
  </si>
  <si>
    <t>19.1.2.</t>
  </si>
  <si>
    <t>19.1.3.</t>
  </si>
  <si>
    <t>20.1.</t>
  </si>
  <si>
    <t>20.1.1.</t>
  </si>
  <si>
    <t>20.1.2.</t>
  </si>
  <si>
    <t>20.1.3.</t>
  </si>
  <si>
    <t>21.1.</t>
  </si>
  <si>
    <t>21.1.1.</t>
  </si>
  <si>
    <t>21.1.2.</t>
  </si>
  <si>
    <t>21.1.3.</t>
  </si>
  <si>
    <t>Kvietinių mokykla-darželis</t>
  </si>
  <si>
    <t>22.1.</t>
  </si>
  <si>
    <t>22.1.1.</t>
  </si>
  <si>
    <t>22.1.2.</t>
  </si>
  <si>
    <t>22.1.3.</t>
  </si>
  <si>
    <t>23.1.</t>
  </si>
  <si>
    <t>23.1.1.</t>
  </si>
  <si>
    <t>23.1.2.</t>
  </si>
  <si>
    <t>23.1.3.</t>
  </si>
  <si>
    <t>24.1.</t>
  </si>
  <si>
    <t>24.1.1.</t>
  </si>
  <si>
    <t>24.1.2.</t>
  </si>
  <si>
    <t>24.1.3.</t>
  </si>
  <si>
    <t>Drevernos mokykla- darželis</t>
  </si>
  <si>
    <t>25.1.</t>
  </si>
  <si>
    <t>25.1.1.</t>
  </si>
  <si>
    <t>25.1.2.</t>
  </si>
  <si>
    <t>25.1.3.</t>
  </si>
  <si>
    <t>26.1.</t>
  </si>
  <si>
    <t>26.1.1.</t>
  </si>
  <si>
    <t>26.1.2.</t>
  </si>
  <si>
    <t>26.1.3.</t>
  </si>
  <si>
    <t>27.1.</t>
  </si>
  <si>
    <t>27.1.1.</t>
  </si>
  <si>
    <t>27.1.2.</t>
  </si>
  <si>
    <t>27.1.3.</t>
  </si>
  <si>
    <t>28.1.</t>
  </si>
  <si>
    <t>28.1.1.</t>
  </si>
  <si>
    <t>28.1.2.</t>
  </si>
  <si>
    <t>28.1.3.</t>
  </si>
  <si>
    <t>29.1.</t>
  </si>
  <si>
    <t>29.1.1.</t>
  </si>
  <si>
    <t>29.1.2.</t>
  </si>
  <si>
    <t>29.1.3.</t>
  </si>
  <si>
    <t>30.1.</t>
  </si>
  <si>
    <t>30.1.1.</t>
  </si>
  <si>
    <t>30.1.2.</t>
  </si>
  <si>
    <t>30.1.3.</t>
  </si>
  <si>
    <t>30.1.4.</t>
  </si>
  <si>
    <t>Mokytojų, dirbančių pagal neformaliojo vaikų švietimo (išskyrus ikimokyklinio ir priešmokyklinio ugdymo) programas savivaldybių mokyklose, kurios yra priskirtos Lietuvos Respublikos švietimo įstatymo 41 straipsnio 13 dalies 2 punkte nurodytoms mokyklų grupėms ir kurių teisinė forma yra biudžetinė įstaiga, darbo apmokėjimui 2019 metais (VBD)</t>
  </si>
  <si>
    <t>31.1.</t>
  </si>
  <si>
    <t>31.1.1.</t>
  </si>
  <si>
    <t>31.1.2.</t>
  </si>
  <si>
    <t>31.1.3.</t>
  </si>
  <si>
    <t>31.1.4.</t>
  </si>
  <si>
    <t>32.1.</t>
  </si>
  <si>
    <t>32.1.1.</t>
  </si>
  <si>
    <t>32.1.2.</t>
  </si>
  <si>
    <t>32.1.3.</t>
  </si>
  <si>
    <t>32.1.4.</t>
  </si>
  <si>
    <t>33.1.</t>
  </si>
  <si>
    <t>33.1.1.</t>
  </si>
  <si>
    <t>33.1.2.</t>
  </si>
  <si>
    <t>33.1.3.</t>
  </si>
  <si>
    <t>33.1.4.</t>
  </si>
  <si>
    <t>34.1.</t>
  </si>
  <si>
    <t>34.1.1.</t>
  </si>
  <si>
    <t>34.1.2.</t>
  </si>
  <si>
    <t>Pedagoginė psichologinė tarnyba</t>
  </si>
  <si>
    <t>35.1.</t>
  </si>
  <si>
    <t>35.1.1.</t>
  </si>
  <si>
    <t>36.1.2.</t>
  </si>
  <si>
    <t xml:space="preserve">36. </t>
  </si>
  <si>
    <t>36.1.</t>
  </si>
  <si>
    <t>36.1.1.</t>
  </si>
  <si>
    <t>37.1.</t>
  </si>
  <si>
    <t>37.1.1.</t>
  </si>
  <si>
    <t>37.1.2.</t>
  </si>
  <si>
    <t>Klaipėdos rajono savivaldybės visuomenės sveikatos biuras</t>
  </si>
  <si>
    <t>38.1.</t>
  </si>
  <si>
    <t>38.1.1.</t>
  </si>
  <si>
    <t>38.1.2.</t>
  </si>
  <si>
    <t xml:space="preserve"> valstybinėms funkcijoms (VBD)</t>
  </si>
  <si>
    <t>38.1.3.</t>
  </si>
  <si>
    <t>38.1.4.</t>
  </si>
  <si>
    <t>Dotacija savivaldybėms iš Europos Sąjungos, kitos tarptautinės finansinės paramos ir bendrojo finansavimo lėšos (ES)</t>
  </si>
  <si>
    <t xml:space="preserve">Gargždų socialinių paslaugų centras </t>
  </si>
  <si>
    <t>39.1.</t>
  </si>
  <si>
    <t>39.1.1.</t>
  </si>
  <si>
    <t>39.1.2.</t>
  </si>
  <si>
    <t xml:space="preserve">Klaipėdos rajono paramos šeimai centras </t>
  </si>
  <si>
    <t>40.1.</t>
  </si>
  <si>
    <t>40.1.1.</t>
  </si>
  <si>
    <t>40.1.2.</t>
  </si>
  <si>
    <t>40.1.3.</t>
  </si>
  <si>
    <t xml:space="preserve">Priekulės socialinių paslaugų centras </t>
  </si>
  <si>
    <t>41.1.</t>
  </si>
  <si>
    <t>41.1.1.</t>
  </si>
  <si>
    <t>41.1.2.</t>
  </si>
  <si>
    <t>42.1.</t>
  </si>
  <si>
    <t>42.1.1.</t>
  </si>
  <si>
    <t>42.1.2.</t>
  </si>
  <si>
    <t>valstybės dotacija iš apskrities perduotoms įstaigoms (VBD)</t>
  </si>
  <si>
    <t>43.1.</t>
  </si>
  <si>
    <t>43.1.1.</t>
  </si>
  <si>
    <t>43.1.2.</t>
  </si>
  <si>
    <t>44.1.</t>
  </si>
  <si>
    <t>44.1.1.</t>
  </si>
  <si>
    <t>44.2.</t>
  </si>
  <si>
    <t>44.2.1.</t>
  </si>
  <si>
    <t>44.2.2.</t>
  </si>
  <si>
    <t>45.1.</t>
  </si>
  <si>
    <t>45.1.1.</t>
  </si>
  <si>
    <t>45.2.</t>
  </si>
  <si>
    <t>45.2.1.</t>
  </si>
  <si>
    <t>45.2.2.</t>
  </si>
  <si>
    <t>45.2.3.</t>
  </si>
  <si>
    <t>46.1.</t>
  </si>
  <si>
    <t>46.1.1.</t>
  </si>
  <si>
    <t>46.1.2.</t>
  </si>
  <si>
    <t>47.1.</t>
  </si>
  <si>
    <t>47.1.1.</t>
  </si>
  <si>
    <t>47.1.2.</t>
  </si>
  <si>
    <t>48.1.</t>
  </si>
  <si>
    <t>48.1.1.</t>
  </si>
  <si>
    <t>48.1.2.</t>
  </si>
  <si>
    <t>49.1.</t>
  </si>
  <si>
    <t>49.1.1.</t>
  </si>
  <si>
    <t>49.1.2.</t>
  </si>
  <si>
    <t>50.1.</t>
  </si>
  <si>
    <t>50.1.1.</t>
  </si>
  <si>
    <t>50.1.2.</t>
  </si>
  <si>
    <t>51.1.</t>
  </si>
  <si>
    <t>51.1.1.</t>
  </si>
  <si>
    <t>51.1.2.</t>
  </si>
  <si>
    <t>52.1.</t>
  </si>
  <si>
    <t>52.1.1.</t>
  </si>
  <si>
    <t>52.1.2.</t>
  </si>
  <si>
    <t>valstybinei funkcijai (VBD)</t>
  </si>
  <si>
    <t>52.1.3.</t>
  </si>
  <si>
    <t>53.</t>
  </si>
  <si>
    <t>Kontrolės ir audito tarnyba</t>
  </si>
  <si>
    <t>53.1.</t>
  </si>
  <si>
    <t>53.1.1.</t>
  </si>
  <si>
    <t>54.</t>
  </si>
  <si>
    <t>54.1.</t>
  </si>
  <si>
    <t>54.1.1.</t>
  </si>
  <si>
    <t>54.1.2.</t>
  </si>
  <si>
    <t>54.1.3.</t>
  </si>
  <si>
    <t>Valstybės biudžeto dotacija pagal 2014-2020 metų ES fondų investicijų veiksmų programas įgyvendinamų projektų nuosavam indėliui užtikrinti (VBD)</t>
  </si>
  <si>
    <t>54.1.4.</t>
  </si>
  <si>
    <t>54.2.</t>
  </si>
  <si>
    <t>54.2.1.</t>
  </si>
  <si>
    <t>54.2.1.1.</t>
  </si>
  <si>
    <t>savivaldybės lėšos (SB)</t>
  </si>
  <si>
    <t>54.2.1.1.1.</t>
  </si>
  <si>
    <t>54.2.1.1.2.</t>
  </si>
  <si>
    <t>54.2.1.2.</t>
  </si>
  <si>
    <t>54.2.1.3.</t>
  </si>
  <si>
    <t>Valstybės biudžeto dotacija ilgalaikiam materialiam ir nematerialiam turtui įsigyti (VBD)</t>
  </si>
  <si>
    <t>54.3.</t>
  </si>
  <si>
    <t>54.3.1.</t>
  </si>
  <si>
    <t>54.3.1.1.</t>
  </si>
  <si>
    <t>Iš jų: Aplinkos apsaugos rėmimo specialioji programa (AA)</t>
  </si>
  <si>
    <t>54.3.1.2.</t>
  </si>
  <si>
    <t>54.3.1.2.1.</t>
  </si>
  <si>
    <t>54.3.1.2.2.</t>
  </si>
  <si>
    <t>54.3.1.2.3.</t>
  </si>
  <si>
    <t>54.3.1.2.4.</t>
  </si>
  <si>
    <t>54.3.1.2.5.</t>
  </si>
  <si>
    <t>54.3.1.2.6.</t>
  </si>
  <si>
    <t>54.3.1.2.7.</t>
  </si>
  <si>
    <t>54.3.1.2.8.</t>
  </si>
  <si>
    <t>54.3.1.2.9.</t>
  </si>
  <si>
    <t>54.3.1.2.10.</t>
  </si>
  <si>
    <t>54.3.1.2.11.</t>
  </si>
  <si>
    <t>54.3.1.3.</t>
  </si>
  <si>
    <t>54.3.1.4.</t>
  </si>
  <si>
    <t>54.3.1.5.</t>
  </si>
  <si>
    <t>54.3.1.6.</t>
  </si>
  <si>
    <t>VšĮ "Gargždų švara" vykdomų priemonių finansavimas (GŠV)</t>
  </si>
  <si>
    <t>54.3.1.7.</t>
  </si>
  <si>
    <t>Dotacija tekstilės atliekų surinkimo priemonėms (konteineriams) įsigyti (VBD)</t>
  </si>
  <si>
    <t>54.3.1.8.</t>
  </si>
  <si>
    <t>Dotacija asbesto turinčių gaminių atliekų surinkimui apvažiavimo būdu, transportavimui ir saugiam šalinimui finansuoti (VBD)</t>
  </si>
  <si>
    <t>54.3.1.9.</t>
  </si>
  <si>
    <t>Dotacija pakuočių atliekų surinkimo iš gyvenamųjų namų kvartalų priemonėms (konteineriams) įsigyti (VBD)</t>
  </si>
  <si>
    <t>54.4.</t>
  </si>
  <si>
    <t>54.4.1.</t>
  </si>
  <si>
    <t>Iš jų: savivaldybės lėšos (SB)</t>
  </si>
  <si>
    <t>54.4.2.</t>
  </si>
  <si>
    <t>Aplinkos apsaugos rėmimo specialioji programa (AA)</t>
  </si>
  <si>
    <t>54.5.</t>
  </si>
  <si>
    <t>54.5.1.</t>
  </si>
  <si>
    <t>54.5.1.1.</t>
  </si>
  <si>
    <t>54.5.1.2.</t>
  </si>
  <si>
    <t>54.5.1.3.</t>
  </si>
  <si>
    <t>54.5.1.4.</t>
  </si>
  <si>
    <t>54.5.1.5.</t>
  </si>
  <si>
    <t>54.6.</t>
  </si>
  <si>
    <t>54.6.1.</t>
  </si>
  <si>
    <t>54.6.1.1.</t>
  </si>
  <si>
    <t>54.6.1.2.</t>
  </si>
  <si>
    <t>54.6.1.3.</t>
  </si>
  <si>
    <t>54.6.1.4.</t>
  </si>
  <si>
    <t>54.6.1.5.</t>
  </si>
  <si>
    <t>54.6.1.6.</t>
  </si>
  <si>
    <t>54.6.1.7.</t>
  </si>
  <si>
    <t>54.6.1.8.</t>
  </si>
  <si>
    <t>54.6.1.9.</t>
  </si>
  <si>
    <t>54.6.1.10.</t>
  </si>
  <si>
    <t>54.6.1.11.</t>
  </si>
  <si>
    <t>54.6.2.</t>
  </si>
  <si>
    <t>54.6.2.1.</t>
  </si>
  <si>
    <t>54.6.2.2.</t>
  </si>
  <si>
    <t>54.6.2.3.</t>
  </si>
  <si>
    <t>54.6.2.4.</t>
  </si>
  <si>
    <t>54.6.2.5.</t>
  </si>
  <si>
    <t>54.6.2.6.</t>
  </si>
  <si>
    <t>54.6.2.7.</t>
  </si>
  <si>
    <t>54.6.2.8.</t>
  </si>
  <si>
    <t>54.6.2.9.</t>
  </si>
  <si>
    <t>54.6.2.10.</t>
  </si>
  <si>
    <t>54.6.2.11.</t>
  </si>
  <si>
    <t>54.6.3.</t>
  </si>
  <si>
    <t>valstybės biudžeto dotacija vietinės reikšmės keliams (gatvėms) tiesti, taisyti, prižiūrėti ir saugaus eismo sąlygoms užtikrinti (KPPP)</t>
  </si>
  <si>
    <t>54.6.3.1.</t>
  </si>
  <si>
    <t>54.6.3.2.</t>
  </si>
  <si>
    <t>54.6.3.3.</t>
  </si>
  <si>
    <t>54.6.3.4.</t>
  </si>
  <si>
    <t>54.6.3.5.</t>
  </si>
  <si>
    <t>54.6.3.6.</t>
  </si>
  <si>
    <t>54.6.3.7.</t>
  </si>
  <si>
    <t>54.6.3.8.</t>
  </si>
  <si>
    <t>54.6.3.9.</t>
  </si>
  <si>
    <t>54.6.3.10.</t>
  </si>
  <si>
    <t>54.6.3.11.</t>
  </si>
  <si>
    <t>54.6.4.</t>
  </si>
  <si>
    <t>54.7.</t>
  </si>
  <si>
    <t>54.7.1.</t>
  </si>
  <si>
    <t>54.7.1.1.</t>
  </si>
  <si>
    <t>54.7.1.2.</t>
  </si>
  <si>
    <t>54.7.2.</t>
  </si>
  <si>
    <t>54.7.3.</t>
  </si>
  <si>
    <t>54.8.</t>
  </si>
  <si>
    <t>54.8.1.</t>
  </si>
  <si>
    <t>54.9.</t>
  </si>
  <si>
    <t>54.9.1.</t>
  </si>
  <si>
    <t>54.9.1.1.</t>
  </si>
  <si>
    <t>Savivaldybės taryba (savivaldybės lėšos)</t>
  </si>
  <si>
    <t>54.9.1.2.</t>
  </si>
  <si>
    <t>54.9.1.2.1.</t>
  </si>
  <si>
    <t>54.9.1.2.1.1.</t>
  </si>
  <si>
    <t>54.9.1.2.1.2.</t>
  </si>
  <si>
    <t>54.9.1.2.1.3.</t>
  </si>
  <si>
    <t>54.9.1.2.1.4.</t>
  </si>
  <si>
    <t>54.9.1.2.1.5.</t>
  </si>
  <si>
    <t>54.9.1.2.1.6.</t>
  </si>
  <si>
    <t>54.9.1.2.1.7.</t>
  </si>
  <si>
    <t>54.9.1.2.1.8.</t>
  </si>
  <si>
    <t>54.9.1.2.1.9.</t>
  </si>
  <si>
    <t>54.9.1.2.1.10.</t>
  </si>
  <si>
    <t>54.9.1.2.1.11.</t>
  </si>
  <si>
    <t>54.9.1.2.2.</t>
  </si>
  <si>
    <t xml:space="preserve">  valstybinėms funkcijoms (VBD)</t>
  </si>
  <si>
    <t>54.9.1.2.2.1.</t>
  </si>
  <si>
    <t>54.9.1.2.2.2.</t>
  </si>
  <si>
    <t>54.9.1.2.2.3.</t>
  </si>
  <si>
    <t>54.9.1.2.2.4.</t>
  </si>
  <si>
    <t>54.9.1.2.2.5.</t>
  </si>
  <si>
    <t>54.9.1.2.2.6.</t>
  </si>
  <si>
    <t>54.9.1.2.2.7.</t>
  </si>
  <si>
    <t>54.9.1.2.2.8.</t>
  </si>
  <si>
    <t>54.9.1.2.3.</t>
  </si>
  <si>
    <t>54.9.1.2.3.1.</t>
  </si>
  <si>
    <t>54.9.1.2.3.2.</t>
  </si>
  <si>
    <t>54.9.1.2.3.3.</t>
  </si>
  <si>
    <t>54.9.1.2.3.4.</t>
  </si>
  <si>
    <t>54.9.1.2.3.5.</t>
  </si>
  <si>
    <t>54.9.1.2.4.</t>
  </si>
  <si>
    <t>54.9.2.</t>
  </si>
  <si>
    <t>02.</t>
  </si>
  <si>
    <t>54.9.2.1.</t>
  </si>
  <si>
    <t xml:space="preserve"> Iš jų: valstybinei funkcijai (VBD)</t>
  </si>
  <si>
    <t>54.9.3.</t>
  </si>
  <si>
    <t>54.9.3.1.</t>
  </si>
  <si>
    <t>54.9.4.</t>
  </si>
  <si>
    <t>lėšos už parduotą žemę (Ž)</t>
  </si>
  <si>
    <t>54.9.5.</t>
  </si>
  <si>
    <t>54.9.6.</t>
  </si>
  <si>
    <t>54.9.7.</t>
  </si>
  <si>
    <t>54.9.8.</t>
  </si>
  <si>
    <t>54.9.9.</t>
  </si>
  <si>
    <t>54.9.10.</t>
  </si>
  <si>
    <t>Paskolų palūkanų mokėjimas (savivaldybės lėšos)</t>
  </si>
  <si>
    <t>Savivaldybės administracijos direktoriaus rezervas (savivaldybės lėšos)</t>
  </si>
  <si>
    <t>55.</t>
  </si>
  <si>
    <t>IŠ VISO:</t>
  </si>
  <si>
    <t>55.1.</t>
  </si>
  <si>
    <t>55.2.</t>
  </si>
  <si>
    <t>55.3.</t>
  </si>
  <si>
    <t>55.4.</t>
  </si>
  <si>
    <t>55.5.</t>
  </si>
  <si>
    <t>55.6.</t>
  </si>
  <si>
    <t>55.7.</t>
  </si>
  <si>
    <t>55.8.</t>
  </si>
  <si>
    <t>55.9.</t>
  </si>
  <si>
    <t>55.10.</t>
  </si>
  <si>
    <t>55.11.</t>
  </si>
  <si>
    <t>55.12.</t>
  </si>
  <si>
    <t>55.13.</t>
  </si>
  <si>
    <t>55.14.</t>
  </si>
  <si>
    <t>55.15.</t>
  </si>
  <si>
    <t>55.16.</t>
  </si>
  <si>
    <t>55.17.</t>
  </si>
  <si>
    <t>56.</t>
  </si>
  <si>
    <t>56.1.</t>
  </si>
  <si>
    <t>56.2.</t>
  </si>
  <si>
    <t>56.3.</t>
  </si>
  <si>
    <t>56.4.</t>
  </si>
  <si>
    <t>56.5.</t>
  </si>
  <si>
    <t>56.6.</t>
  </si>
  <si>
    <t>56.7.</t>
  </si>
  <si>
    <t>57.</t>
  </si>
  <si>
    <t>57.1.</t>
  </si>
  <si>
    <t>57.1.1.</t>
  </si>
  <si>
    <t>57.1.2.</t>
  </si>
  <si>
    <t>57.1.3.</t>
  </si>
  <si>
    <t>57.1.5.</t>
  </si>
  <si>
    <t>58.</t>
  </si>
  <si>
    <t>58.1.</t>
  </si>
  <si>
    <t>58.1.1.</t>
  </si>
  <si>
    <t xml:space="preserve"> savivaldybės lėšos (SB)</t>
  </si>
  <si>
    <t>58.1.2.</t>
  </si>
  <si>
    <t>58.1.3.</t>
  </si>
  <si>
    <t>58.1.4.</t>
  </si>
  <si>
    <t>58.1.5.</t>
  </si>
  <si>
    <t>58.1.6.</t>
  </si>
  <si>
    <t>58.1.7.</t>
  </si>
  <si>
    <t>58.1.8.</t>
  </si>
  <si>
    <t>58.1.9.</t>
  </si>
  <si>
    <t>59.</t>
  </si>
  <si>
    <t>59.1.</t>
  </si>
  <si>
    <t>59.2.</t>
  </si>
  <si>
    <t>59.3.</t>
  </si>
  <si>
    <t>59.4.</t>
  </si>
  <si>
    <t xml:space="preserve"> Aplinkos apsaugos rėmimo specialioji programa (AA)</t>
  </si>
  <si>
    <t>59.5.</t>
  </si>
  <si>
    <t>60.</t>
  </si>
  <si>
    <t>60.1.</t>
  </si>
  <si>
    <t>60.1.1.</t>
  </si>
  <si>
    <t>60.1.2.</t>
  </si>
  <si>
    <t>60.1.3.</t>
  </si>
  <si>
    <t>60.1.4.</t>
  </si>
  <si>
    <t>60.1.5.</t>
  </si>
  <si>
    <t>60.1.6.</t>
  </si>
  <si>
    <t>61.</t>
  </si>
  <si>
    <t>61.1.</t>
  </si>
  <si>
    <t>61.2.</t>
  </si>
  <si>
    <t>61.3.</t>
  </si>
  <si>
    <t>61.4.</t>
  </si>
  <si>
    <t>62.</t>
  </si>
  <si>
    <t>62.1.</t>
  </si>
  <si>
    <t>62.2.</t>
  </si>
  <si>
    <t>62.3.</t>
  </si>
  <si>
    <t>62.4.</t>
  </si>
  <si>
    <t>63.</t>
  </si>
  <si>
    <t>63.1.</t>
  </si>
  <si>
    <t>63.2.</t>
  </si>
  <si>
    <t>64.</t>
  </si>
  <si>
    <t>64.1.</t>
  </si>
  <si>
    <t>64.1.1.</t>
  </si>
  <si>
    <t>64.1.2.</t>
  </si>
  <si>
    <t>64.1.2.1.</t>
  </si>
  <si>
    <t>64.1.2.2.</t>
  </si>
  <si>
    <t>64.1.2.3.</t>
  </si>
  <si>
    <t>64.1.2.4.</t>
  </si>
  <si>
    <t>64.1.3.</t>
  </si>
  <si>
    <t xml:space="preserve">Kontrolės ir audito tarnyba </t>
  </si>
  <si>
    <t>64.1.3.1.</t>
  </si>
  <si>
    <t>64.2.</t>
  </si>
  <si>
    <t>64.2.1.</t>
  </si>
  <si>
    <t>Iš jų: valstybinėms funkcijoms (VBD)</t>
  </si>
  <si>
    <t>64.3.</t>
  </si>
  <si>
    <t>64.3.1.</t>
  </si>
  <si>
    <t>64.3.2.</t>
  </si>
  <si>
    <t>64.3.3.</t>
  </si>
  <si>
    <t>64.4.</t>
  </si>
  <si>
    <t>64.4.1.</t>
  </si>
  <si>
    <t>64.4.2.</t>
  </si>
  <si>
    <t>64.4.3.</t>
  </si>
  <si>
    <t>64.4.4.</t>
  </si>
  <si>
    <t>64.5.</t>
  </si>
  <si>
    <t>64.6.</t>
  </si>
  <si>
    <t>64.7.</t>
  </si>
  <si>
    <t>64.8.</t>
  </si>
  <si>
    <t>64.9.</t>
  </si>
  <si>
    <t>64.10.</t>
  </si>
  <si>
    <t>64.11.</t>
  </si>
  <si>
    <t>Paskolų ir palūkanų mokėjimas (savivaldybės lėšos)</t>
  </si>
  <si>
    <t xml:space="preserve">                                                 _________________</t>
  </si>
  <si>
    <t>35.1.2.</t>
  </si>
  <si>
    <t>54.2.1.4.</t>
  </si>
  <si>
    <t>54.3.1.3.1.</t>
  </si>
  <si>
    <t>54.9.3.2.</t>
  </si>
  <si>
    <t>54.9.3.2.1.</t>
  </si>
  <si>
    <t>54.9.3.2.2.</t>
  </si>
  <si>
    <t>54.9.3.2.3.</t>
  </si>
  <si>
    <t>54.9.3.2.4.</t>
  </si>
  <si>
    <t>54.9.3.2.5.</t>
  </si>
  <si>
    <t>54.9.3.2.7.</t>
  </si>
  <si>
    <t>54.9.3.3.6.</t>
  </si>
  <si>
    <t>54.9.3.3.</t>
  </si>
  <si>
    <t>54.9.3.4.</t>
  </si>
  <si>
    <t>57.1.4.</t>
  </si>
  <si>
    <t>Iš jos: valstybės dotacija iš apskrities perduotoms įstaigoms (VBD)</t>
  </si>
  <si>
    <t>64.9.1.</t>
  </si>
  <si>
    <t>64.9.2.</t>
  </si>
  <si>
    <t>54.9.8.1.</t>
  </si>
  <si>
    <t>54.9.8.1.1.</t>
  </si>
  <si>
    <t>54.9.8.1.2.</t>
  </si>
  <si>
    <t>54.9.8.1.3.</t>
  </si>
  <si>
    <t>54.9.8.1.4.</t>
  </si>
  <si>
    <t>54.9.8.1.5.</t>
  </si>
  <si>
    <t>54.9.8.1.6.</t>
  </si>
  <si>
    <t>54.9.8.1.7.</t>
  </si>
  <si>
    <t>54.9.8.1.8.</t>
  </si>
  <si>
    <t>54.9.8.1.9.</t>
  </si>
  <si>
    <t>54.9.8.1.10.</t>
  </si>
  <si>
    <t>54.9.8.1.11.</t>
  </si>
  <si>
    <t>54.9.8.2.</t>
  </si>
  <si>
    <t>2.1.2.1.</t>
  </si>
  <si>
    <t>2.1.2.2.</t>
  </si>
  <si>
    <t>2.1.2.3.</t>
  </si>
  <si>
    <t>2.1.4.4.</t>
  </si>
  <si>
    <t>2.1.2.5.</t>
  </si>
  <si>
    <t>2.2.1.3.</t>
  </si>
  <si>
    <t>2.2.1.4.</t>
  </si>
  <si>
    <t xml:space="preserve">Polderių sistemos rekonstravimui </t>
  </si>
  <si>
    <t>54.9.4.1.</t>
  </si>
  <si>
    <t>54.9.4.2.</t>
  </si>
  <si>
    <t>64.5.1.</t>
  </si>
  <si>
    <t>64.5.2.</t>
  </si>
  <si>
    <t xml:space="preserve">2019 METŲ IŠ SAVIVALDYBĖS BIUDŽETO IŠLAIKOMŲ ĮSTAIGŲ PLANUOJAMŲ PAJAMŲ ĮMOKOS Į SAVIVALDYBĖS BIUDŽETĄ </t>
  </si>
  <si>
    <t>Nr.T11-30</t>
  </si>
  <si>
    <t>Nr. T11-30</t>
  </si>
  <si>
    <t>Nr.T11-30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</si>
</sst>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#,##0.000"/>
  </numFmts>
  <fonts count="28" x14ac:knownFonts="1">
    <font>
      <sz val="10"/>
      <name val="Arial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sz val="9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</font>
    <font>
      <i/>
      <sz val="9"/>
      <name val="Arial"/>
      <family val="2"/>
    </font>
    <font>
      <i/>
      <sz val="9"/>
      <name val="Arial"/>
      <family val="2"/>
      <charset val="186"/>
    </font>
    <font>
      <b/>
      <sz val="9"/>
      <name val="Arial"/>
      <family val="2"/>
      <charset val="186"/>
    </font>
    <font>
      <sz val="7"/>
      <name val="Arial"/>
      <family val="2"/>
      <charset val="186"/>
    </font>
    <font>
      <b/>
      <sz val="10"/>
      <name val="Arial"/>
      <family val="2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charset val="186"/>
    </font>
    <font>
      <sz val="7"/>
      <name val="Times New Roman Baltic"/>
      <family val="1"/>
      <charset val="186"/>
    </font>
    <font>
      <sz val="7"/>
      <name val="Times New Roman Baltic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6" fillId="0" borderId="0" xfId="0" applyFont="1"/>
    <xf numFmtId="0" fontId="0" fillId="0" borderId="0" xfId="0" applyAlignment="1"/>
    <xf numFmtId="0" fontId="6" fillId="0" borderId="0" xfId="0" applyFont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0" xfId="0" applyFont="1" applyFill="1" applyBorder="1"/>
    <xf numFmtId="0" fontId="8" fillId="0" borderId="1" xfId="0" applyFont="1" applyBorder="1"/>
    <xf numFmtId="164" fontId="0" fillId="0" borderId="0" xfId="0" applyNumberFormat="1"/>
    <xf numFmtId="165" fontId="0" fillId="0" borderId="0" xfId="0" applyNumberFormat="1" applyBorder="1"/>
    <xf numFmtId="0" fontId="7" fillId="0" borderId="2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left" vertical="distributed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distributed" wrapText="1"/>
    </xf>
    <xf numFmtId="0" fontId="3" fillId="0" borderId="0" xfId="0" applyFont="1" applyBorder="1"/>
    <xf numFmtId="0" fontId="6" fillId="0" borderId="0" xfId="0" applyFont="1" applyBorder="1"/>
    <xf numFmtId="0" fontId="6" fillId="0" borderId="1" xfId="0" applyFont="1" applyFill="1" applyBorder="1" applyAlignment="1">
      <alignment horizontal="left" vertical="top" wrapText="1"/>
    </xf>
    <xf numFmtId="166" fontId="0" fillId="0" borderId="0" xfId="0" applyNumberFormat="1"/>
    <xf numFmtId="0" fontId="0" fillId="0" borderId="0" xfId="0" applyFill="1" applyBorder="1"/>
    <xf numFmtId="0" fontId="8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3" fillId="0" borderId="1" xfId="0" applyFont="1" applyBorder="1" applyAlignment="1">
      <alignment vertical="top"/>
    </xf>
    <xf numFmtId="0" fontId="6" fillId="0" borderId="0" xfId="0" applyFont="1" applyFill="1" applyBorder="1"/>
    <xf numFmtId="0" fontId="2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6" fillId="0" borderId="11" xfId="0" applyFont="1" applyFill="1" applyBorder="1"/>
    <xf numFmtId="0" fontId="2" fillId="0" borderId="4" xfId="0" applyFont="1" applyFill="1" applyBorder="1"/>
    <xf numFmtId="0" fontId="2" fillId="0" borderId="12" xfId="0" applyFont="1" applyFill="1" applyBorder="1"/>
    <xf numFmtId="0" fontId="6" fillId="0" borderId="0" xfId="0" applyFont="1" applyAlignment="1">
      <alignment horizontal="right"/>
    </xf>
    <xf numFmtId="0" fontId="0" fillId="0" borderId="9" xfId="0" applyBorder="1"/>
    <xf numFmtId="166" fontId="6" fillId="0" borderId="1" xfId="0" applyNumberFormat="1" applyFont="1" applyBorder="1"/>
    <xf numFmtId="166" fontId="0" fillId="0" borderId="2" xfId="0" applyNumberFormat="1" applyBorder="1"/>
    <xf numFmtId="0" fontId="3" fillId="0" borderId="0" xfId="0" applyFont="1" applyFill="1" applyBorder="1" applyAlignment="1">
      <alignment horizontal="left" vertical="top" wrapText="1"/>
    </xf>
    <xf numFmtId="0" fontId="6" fillId="0" borderId="1" xfId="0" applyFont="1" applyBorder="1"/>
    <xf numFmtId="166" fontId="6" fillId="0" borderId="0" xfId="0" applyNumberFormat="1" applyFont="1"/>
    <xf numFmtId="0" fontId="5" fillId="0" borderId="0" xfId="0" applyFont="1" applyBorder="1"/>
    <xf numFmtId="3" fontId="0" fillId="0" borderId="2" xfId="0" applyNumberFormat="1" applyBorder="1"/>
    <xf numFmtId="0" fontId="6" fillId="0" borderId="1" xfId="0" applyFont="1" applyBorder="1" applyAlignment="1">
      <alignment vertical="top"/>
    </xf>
    <xf numFmtId="0" fontId="11" fillId="0" borderId="0" xfId="0" applyFont="1" applyBorder="1" applyAlignment="1">
      <alignment wrapText="1"/>
    </xf>
    <xf numFmtId="0" fontId="5" fillId="0" borderId="8" xfId="0" applyFont="1" applyBorder="1"/>
    <xf numFmtId="0" fontId="6" fillId="0" borderId="11" xfId="0" applyFont="1" applyBorder="1"/>
    <xf numFmtId="0" fontId="12" fillId="0" borderId="12" xfId="0" applyFont="1" applyBorder="1"/>
    <xf numFmtId="166" fontId="0" fillId="0" borderId="3" xfId="0" applyNumberFormat="1" applyBorder="1"/>
    <xf numFmtId="164" fontId="0" fillId="0" borderId="0" xfId="0" applyNumberFormat="1" applyFill="1" applyBorder="1"/>
    <xf numFmtId="0" fontId="12" fillId="0" borderId="0" xfId="0" applyFont="1" applyBorder="1"/>
    <xf numFmtId="164" fontId="0" fillId="0" borderId="0" xfId="0" applyNumberForma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Border="1"/>
    <xf numFmtId="0" fontId="17" fillId="0" borderId="0" xfId="0" applyFont="1" applyBorder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Border="1"/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0" fillId="0" borderId="7" xfId="0" applyNumberFormat="1" applyBorder="1"/>
    <xf numFmtId="0" fontId="2" fillId="0" borderId="0" xfId="0" applyFont="1" applyFill="1" applyBorder="1"/>
    <xf numFmtId="0" fontId="2" fillId="0" borderId="0" xfId="0" applyFont="1"/>
    <xf numFmtId="0" fontId="10" fillId="0" borderId="0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wrapText="1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left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6" fontId="2" fillId="0" borderId="3" xfId="0" applyNumberFormat="1" applyFont="1" applyFill="1" applyBorder="1"/>
    <xf numFmtId="164" fontId="0" fillId="0" borderId="1" xfId="0" applyNumberFormat="1" applyBorder="1"/>
    <xf numFmtId="166" fontId="0" fillId="0" borderId="2" xfId="0" applyNumberFormat="1" applyFill="1" applyBorder="1"/>
    <xf numFmtId="166" fontId="6" fillId="0" borderId="1" xfId="0" applyNumberFormat="1" applyFont="1" applyFill="1" applyBorder="1"/>
    <xf numFmtId="0" fontId="0" fillId="0" borderId="3" xfId="0" applyBorder="1"/>
    <xf numFmtId="0" fontId="5" fillId="0" borderId="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right" wrapText="1"/>
    </xf>
    <xf numFmtId="164" fontId="18" fillId="0" borderId="9" xfId="0" applyNumberFormat="1" applyFont="1" applyBorder="1" applyAlignment="1">
      <alignment horizontal="right" wrapText="1"/>
    </xf>
    <xf numFmtId="164" fontId="18" fillId="0" borderId="9" xfId="0" applyNumberFormat="1" applyFont="1" applyFill="1" applyBorder="1" applyAlignment="1">
      <alignment horizontal="right" wrapText="1"/>
    </xf>
    <xf numFmtId="0" fontId="19" fillId="0" borderId="9" xfId="0" applyFont="1" applyBorder="1" applyAlignment="1">
      <alignment horizontal="right" wrapText="1"/>
    </xf>
    <xf numFmtId="0" fontId="18" fillId="0" borderId="3" xfId="0" applyFont="1" applyBorder="1" applyAlignment="1">
      <alignment horizontal="right" wrapText="1"/>
    </xf>
    <xf numFmtId="166" fontId="18" fillId="0" borderId="3" xfId="0" applyNumberFormat="1" applyFont="1" applyBorder="1" applyAlignment="1"/>
    <xf numFmtId="167" fontId="18" fillId="0" borderId="3" xfId="0" applyNumberFormat="1" applyFont="1" applyBorder="1" applyAlignment="1"/>
    <xf numFmtId="166" fontId="19" fillId="0" borderId="3" xfId="0" applyNumberFormat="1" applyFont="1" applyBorder="1" applyAlignment="1"/>
    <xf numFmtId="164" fontId="18" fillId="0" borderId="3" xfId="0" applyNumberFormat="1" applyFont="1" applyBorder="1" applyAlignment="1"/>
    <xf numFmtId="164" fontId="18" fillId="0" borderId="3" xfId="0" applyNumberFormat="1" applyFont="1" applyBorder="1" applyAlignment="1">
      <alignment horizontal="right" wrapText="1"/>
    </xf>
    <xf numFmtId="166" fontId="18" fillId="0" borderId="5" xfId="0" applyNumberFormat="1" applyFont="1" applyBorder="1" applyAlignment="1"/>
    <xf numFmtId="3" fontId="18" fillId="0" borderId="5" xfId="0" applyNumberFormat="1" applyFont="1" applyBorder="1" applyAlignment="1"/>
    <xf numFmtId="3" fontId="19" fillId="0" borderId="5" xfId="0" applyNumberFormat="1" applyFont="1" applyBorder="1" applyAlignment="1"/>
    <xf numFmtId="164" fontId="18" fillId="0" borderId="5" xfId="0" applyNumberFormat="1" applyFont="1" applyBorder="1" applyAlignment="1"/>
    <xf numFmtId="166" fontId="18" fillId="0" borderId="3" xfId="0" applyNumberFormat="1" applyFont="1" applyBorder="1"/>
    <xf numFmtId="0" fontId="13" fillId="0" borderId="7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Fill="1" applyBorder="1"/>
    <xf numFmtId="0" fontId="2" fillId="0" borderId="2" xfId="0" applyFont="1" applyFill="1" applyBorder="1"/>
    <xf numFmtId="166" fontId="6" fillId="0" borderId="0" xfId="0" applyNumberFormat="1" applyFont="1" applyFill="1" applyBorder="1"/>
    <xf numFmtId="0" fontId="21" fillId="0" borderId="0" xfId="0" applyFont="1"/>
    <xf numFmtId="0" fontId="20" fillId="0" borderId="0" xfId="0" applyFont="1"/>
    <xf numFmtId="0" fontId="6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Border="1"/>
    <xf numFmtId="164" fontId="0" fillId="0" borderId="5" xfId="0" applyNumberFormat="1" applyBorder="1"/>
    <xf numFmtId="0" fontId="8" fillId="0" borderId="8" xfId="0" applyFont="1" applyBorder="1"/>
    <xf numFmtId="0" fontId="22" fillId="0" borderId="0" xfId="0" applyFont="1"/>
    <xf numFmtId="0" fontId="22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22" fillId="0" borderId="1" xfId="0" applyFont="1" applyBorder="1" applyAlignment="1">
      <alignment horizontal="center"/>
    </xf>
    <xf numFmtId="164" fontId="22" fillId="0" borderId="0" xfId="0" applyNumberFormat="1" applyFont="1"/>
    <xf numFmtId="164" fontId="22" fillId="0" borderId="1" xfId="0" applyNumberFormat="1" applyFont="1" applyBorder="1"/>
    <xf numFmtId="0" fontId="6" fillId="0" borderId="2" xfId="0" applyFont="1" applyFill="1" applyBorder="1" applyAlignment="1">
      <alignment vertical="top"/>
    </xf>
    <xf numFmtId="0" fontId="2" fillId="0" borderId="3" xfId="0" applyFont="1" applyBorder="1"/>
    <xf numFmtId="164" fontId="2" fillId="0" borderId="3" xfId="0" applyNumberFormat="1" applyFont="1" applyBorder="1"/>
    <xf numFmtId="0" fontId="6" fillId="0" borderId="0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/>
    <xf numFmtId="164" fontId="2" fillId="0" borderId="5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5" xfId="0" applyBorder="1"/>
    <xf numFmtId="0" fontId="6" fillId="0" borderId="7" xfId="0" applyFont="1" applyFill="1" applyBorder="1" applyAlignment="1">
      <alignment horizontal="right"/>
    </xf>
    <xf numFmtId="0" fontId="0" fillId="0" borderId="7" xfId="0" applyBorder="1"/>
    <xf numFmtId="0" fontId="3" fillId="0" borderId="9" xfId="0" applyFont="1" applyBorder="1" applyAlignment="1">
      <alignment horizontal="center"/>
    </xf>
    <xf numFmtId="0" fontId="6" fillId="0" borderId="5" xfId="0" applyFont="1" applyBorder="1"/>
    <xf numFmtId="164" fontId="2" fillId="0" borderId="0" xfId="0" applyNumberFormat="1" applyFont="1"/>
    <xf numFmtId="164" fontId="0" fillId="0" borderId="6" xfId="0" applyNumberFormat="1" applyBorder="1"/>
    <xf numFmtId="164" fontId="2" fillId="0" borderId="9" xfId="0" applyNumberFormat="1" applyFont="1" applyBorder="1"/>
    <xf numFmtId="164" fontId="6" fillId="0" borderId="0" xfId="0" applyNumberFormat="1" applyFont="1"/>
    <xf numFmtId="0" fontId="6" fillId="0" borderId="3" xfId="0" applyFont="1" applyBorder="1"/>
    <xf numFmtId="164" fontId="0" fillId="0" borderId="2" xfId="0" applyNumberForma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/>
    </xf>
    <xf numFmtId="164" fontId="0" fillId="0" borderId="7" xfId="0" applyNumberFormat="1" applyFill="1" applyBorder="1"/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top" wrapText="1"/>
    </xf>
    <xf numFmtId="0" fontId="19" fillId="0" borderId="3" xfId="0" applyFont="1" applyBorder="1" applyAlignment="1">
      <alignment vertical="center"/>
    </xf>
    <xf numFmtId="164" fontId="18" fillId="0" borderId="3" xfId="0" applyNumberFormat="1" applyFont="1" applyBorder="1"/>
    <xf numFmtId="166" fontId="18" fillId="0" borderId="3" xfId="0" applyNumberFormat="1" applyFont="1" applyBorder="1" applyAlignment="1">
      <alignment horizontal="right" wrapText="1"/>
    </xf>
    <xf numFmtId="0" fontId="0" fillId="0" borderId="3" xfId="0" applyBorder="1" applyAlignment="1">
      <alignment vertical="center" wrapText="1" shrinkToFit="1"/>
    </xf>
    <xf numFmtId="0" fontId="0" fillId="0" borderId="3" xfId="0" applyBorder="1" applyAlignment="1">
      <alignment horizontal="center" vertical="center" shrinkToFit="1"/>
    </xf>
    <xf numFmtId="0" fontId="5" fillId="0" borderId="0" xfId="0" applyFont="1"/>
    <xf numFmtId="0" fontId="4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shrinkToFit="1"/>
    </xf>
    <xf numFmtId="0" fontId="0" fillId="0" borderId="0" xfId="0" applyFill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1" xfId="0" applyBorder="1"/>
    <xf numFmtId="166" fontId="2" fillId="0" borderId="1" xfId="0" applyNumberFormat="1" applyFont="1" applyBorder="1"/>
    <xf numFmtId="166" fontId="2" fillId="0" borderId="1" xfId="0" applyNumberFormat="1" applyFont="1" applyFill="1" applyBorder="1"/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0" xfId="0" applyFont="1" applyFill="1"/>
    <xf numFmtId="0" fontId="2" fillId="0" borderId="0" xfId="0" applyFont="1" applyFill="1"/>
    <xf numFmtId="0" fontId="1" fillId="0" borderId="7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10" xfId="0" applyFont="1" applyBorder="1"/>
    <xf numFmtId="0" fontId="7" fillId="0" borderId="9" xfId="0" applyFont="1" applyFill="1" applyBorder="1"/>
    <xf numFmtId="0" fontId="3" fillId="0" borderId="15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/>
    <xf numFmtId="0" fontId="10" fillId="0" borderId="0" xfId="0" applyFont="1" applyBorder="1"/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/>
    <xf numFmtId="0" fontId="8" fillId="0" borderId="0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166" fontId="5" fillId="0" borderId="0" xfId="0" applyNumberFormat="1" applyFont="1" applyFill="1" applyBorder="1"/>
    <xf numFmtId="0" fontId="5" fillId="0" borderId="5" xfId="0" applyFont="1" applyBorder="1"/>
    <xf numFmtId="0" fontId="5" fillId="0" borderId="14" xfId="0" applyFont="1" applyBorder="1"/>
    <xf numFmtId="0" fontId="5" fillId="0" borderId="7" xfId="0" applyFont="1" applyBorder="1"/>
    <xf numFmtId="0" fontId="7" fillId="0" borderId="10" xfId="0" applyFont="1" applyFill="1" applyBorder="1"/>
    <xf numFmtId="0" fontId="3" fillId="0" borderId="15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8" fillId="0" borderId="1" xfId="0" applyFont="1" applyFill="1" applyBorder="1"/>
    <xf numFmtId="0" fontId="8" fillId="0" borderId="0" xfId="0" applyFont="1" applyFill="1" applyBorder="1" applyAlignment="1">
      <alignment horizontal="center"/>
    </xf>
    <xf numFmtId="166" fontId="5" fillId="0" borderId="8" xfId="0" applyNumberFormat="1" applyFont="1" applyFill="1" applyBorder="1"/>
    <xf numFmtId="0" fontId="7" fillId="0" borderId="15" xfId="0" applyFont="1" applyBorder="1"/>
    <xf numFmtId="0" fontId="25" fillId="0" borderId="0" xfId="0" applyFont="1"/>
    <xf numFmtId="166" fontId="5" fillId="0" borderId="1" xfId="0" applyNumberFormat="1" applyFont="1" applyFill="1" applyBorder="1"/>
    <xf numFmtId="0" fontId="7" fillId="0" borderId="9" xfId="0" applyFont="1" applyBorder="1"/>
    <xf numFmtId="0" fontId="10" fillId="0" borderId="0" xfId="0" applyFont="1"/>
    <xf numFmtId="0" fontId="3" fillId="0" borderId="5" xfId="0" applyFont="1" applyBorder="1" applyAlignment="1">
      <alignment horizontal="center"/>
    </xf>
    <xf numFmtId="0" fontId="7" fillId="0" borderId="2" xfId="0" applyFont="1" applyBorder="1"/>
    <xf numFmtId="0" fontId="10" fillId="0" borderId="8" xfId="0" applyFont="1" applyBorder="1"/>
    <xf numFmtId="0" fontId="8" fillId="0" borderId="1" xfId="0" applyFont="1" applyFill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3" fillId="0" borderId="5" xfId="0" applyFont="1" applyBorder="1"/>
    <xf numFmtId="0" fontId="3" fillId="0" borderId="15" xfId="0" applyFont="1" applyBorder="1"/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166" fontId="5" fillId="0" borderId="8" xfId="0" applyNumberFormat="1" applyFont="1" applyFill="1" applyBorder="1" applyAlignment="1">
      <alignment vertical="top"/>
    </xf>
    <xf numFmtId="0" fontId="10" fillId="0" borderId="15" xfId="0" applyFont="1" applyBorder="1"/>
    <xf numFmtId="0" fontId="5" fillId="0" borderId="0" xfId="0" applyFont="1" applyFill="1" applyBorder="1" applyAlignment="1">
      <alignment vertical="top"/>
    </xf>
    <xf numFmtId="0" fontId="5" fillId="0" borderId="5" xfId="0" applyFont="1" applyBorder="1" applyAlignment="1">
      <alignment vertical="top"/>
    </xf>
    <xf numFmtId="166" fontId="5" fillId="0" borderId="0" xfId="0" applyNumberFormat="1" applyFont="1" applyFill="1" applyBorder="1" applyAlignment="1">
      <alignment vertical="top"/>
    </xf>
    <xf numFmtId="0" fontId="10" fillId="0" borderId="2" xfId="0" applyFont="1" applyBorder="1"/>
    <xf numFmtId="0" fontId="5" fillId="0" borderId="2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right"/>
    </xf>
    <xf numFmtId="0" fontId="3" fillId="0" borderId="7" xfId="0" applyFont="1" applyBorder="1"/>
    <xf numFmtId="0" fontId="7" fillId="0" borderId="0" xfId="0" applyFont="1" applyFill="1" applyBorder="1"/>
    <xf numFmtId="0" fontId="3" fillId="0" borderId="0" xfId="0" applyFont="1" applyBorder="1" applyAlignment="1">
      <alignment horizontal="right"/>
    </xf>
    <xf numFmtId="166" fontId="5" fillId="0" borderId="2" xfId="0" applyNumberFormat="1" applyFont="1" applyFill="1" applyBorder="1"/>
    <xf numFmtId="0" fontId="3" fillId="0" borderId="5" xfId="0" applyFont="1" applyBorder="1" applyAlignment="1">
      <alignment horizontal="right" wrapText="1"/>
    </xf>
    <xf numFmtId="0" fontId="3" fillId="0" borderId="1" xfId="0" applyFont="1" applyBorder="1" applyAlignment="1">
      <alignment vertical="center"/>
    </xf>
    <xf numFmtId="0" fontId="8" fillId="0" borderId="0" xfId="0" applyFont="1" applyBorder="1"/>
    <xf numFmtId="0" fontId="7" fillId="0" borderId="9" xfId="0" applyFont="1" applyBorder="1" applyAlignment="1">
      <alignment vertical="top"/>
    </xf>
    <xf numFmtId="0" fontId="7" fillId="0" borderId="15" xfId="0" applyFont="1" applyBorder="1" applyAlignment="1">
      <alignment horizontal="left" wrapText="1"/>
    </xf>
    <xf numFmtId="0" fontId="8" fillId="0" borderId="2" xfId="0" applyFont="1" applyFill="1" applyBorder="1" applyAlignment="1">
      <alignment horizontal="left" vertical="top" wrapText="1"/>
    </xf>
    <xf numFmtId="164" fontId="5" fillId="0" borderId="1" xfId="0" applyNumberFormat="1" applyFont="1" applyBorder="1"/>
    <xf numFmtId="164" fontId="5" fillId="0" borderId="0" xfId="0" applyNumberFormat="1" applyFont="1" applyBorder="1"/>
    <xf numFmtId="0" fontId="3" fillId="0" borderId="1" xfId="0" applyFont="1" applyFill="1" applyBorder="1"/>
    <xf numFmtId="0" fontId="3" fillId="0" borderId="8" xfId="0" applyFont="1" applyBorder="1"/>
    <xf numFmtId="166" fontId="10" fillId="0" borderId="10" xfId="0" applyNumberFormat="1" applyFont="1" applyBorder="1"/>
    <xf numFmtId="166" fontId="10" fillId="0" borderId="9" xfId="0" applyNumberFormat="1" applyFont="1" applyBorder="1"/>
    <xf numFmtId="166" fontId="10" fillId="0" borderId="0" xfId="0" applyNumberFormat="1" applyFont="1" applyBorder="1"/>
    <xf numFmtId="0" fontId="8" fillId="0" borderId="1" xfId="0" applyFont="1" applyBorder="1" applyAlignment="1">
      <alignment horizontal="left"/>
    </xf>
    <xf numFmtId="166" fontId="9" fillId="0" borderId="2" xfId="0" applyNumberFormat="1" applyFont="1" applyBorder="1"/>
    <xf numFmtId="166" fontId="9" fillId="0" borderId="1" xfId="0" applyNumberFormat="1" applyFont="1" applyBorder="1"/>
    <xf numFmtId="166" fontId="9" fillId="0" borderId="0" xfId="0" applyNumberFormat="1" applyFont="1" applyBorder="1"/>
    <xf numFmtId="0" fontId="3" fillId="0" borderId="14" xfId="0" applyFont="1" applyBorder="1" applyAlignment="1">
      <alignment horizontal="right" wrapText="1"/>
    </xf>
    <xf numFmtId="0" fontId="8" fillId="0" borderId="7" xfId="0" applyFont="1" applyBorder="1" applyAlignment="1">
      <alignment horizontal="center"/>
    </xf>
    <xf numFmtId="166" fontId="5" fillId="0" borderId="5" xfId="0" applyNumberFormat="1" applyFont="1" applyFill="1" applyBorder="1"/>
    <xf numFmtId="166" fontId="10" fillId="0" borderId="13" xfId="0" applyNumberFormat="1" applyFont="1" applyBorder="1"/>
    <xf numFmtId="166" fontId="9" fillId="0" borderId="8" xfId="0" applyNumberFormat="1" applyFont="1" applyBorder="1"/>
    <xf numFmtId="164" fontId="5" fillId="0" borderId="5" xfId="0" applyNumberFormat="1" applyFont="1" applyBorder="1"/>
    <xf numFmtId="164" fontId="5" fillId="0" borderId="8" xfId="0" applyNumberFormat="1" applyFont="1" applyBorder="1"/>
    <xf numFmtId="166" fontId="5" fillId="0" borderId="14" xfId="0" applyNumberFormat="1" applyFont="1" applyFill="1" applyBorder="1"/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164" fontId="5" fillId="0" borderId="7" xfId="0" applyNumberFormat="1" applyFont="1" applyBorder="1"/>
    <xf numFmtId="166" fontId="10" fillId="0" borderId="1" xfId="0" applyNumberFormat="1" applyFont="1" applyFill="1" applyBorder="1"/>
    <xf numFmtId="166" fontId="10" fillId="0" borderId="9" xfId="0" applyNumberFormat="1" applyFont="1" applyFill="1" applyBorder="1"/>
    <xf numFmtId="166" fontId="9" fillId="0" borderId="1" xfId="0" applyNumberFormat="1" applyFont="1" applyFill="1" applyBorder="1"/>
    <xf numFmtId="0" fontId="7" fillId="0" borderId="15" xfId="0" applyFont="1" applyFill="1" applyBorder="1"/>
    <xf numFmtId="0" fontId="8" fillId="0" borderId="1" xfId="0" applyFont="1" applyFill="1" applyBorder="1" applyAlignment="1">
      <alignment horizontal="left" vertical="top" wrapText="1"/>
    </xf>
    <xf numFmtId="164" fontId="9" fillId="0" borderId="2" xfId="0" applyNumberFormat="1" applyFont="1" applyBorder="1"/>
    <xf numFmtId="164" fontId="9" fillId="0" borderId="1" xfId="0" applyNumberFormat="1" applyFont="1" applyBorder="1"/>
    <xf numFmtId="164" fontId="5" fillId="0" borderId="2" xfId="0" applyNumberFormat="1" applyFont="1" applyBorder="1"/>
    <xf numFmtId="166" fontId="10" fillId="0" borderId="0" xfId="0" applyNumberFormat="1" applyFont="1" applyFill="1" applyBorder="1"/>
    <xf numFmtId="0" fontId="3" fillId="0" borderId="2" xfId="0" applyFont="1" applyBorder="1" applyAlignment="1">
      <alignment horizontal="left" vertical="top"/>
    </xf>
    <xf numFmtId="166" fontId="9" fillId="0" borderId="0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9" xfId="0" applyFont="1" applyBorder="1"/>
    <xf numFmtId="0" fontId="3" fillId="0" borderId="2" xfId="0" applyFont="1" applyBorder="1" applyAlignment="1">
      <alignment horizontal="left" vertical="center"/>
    </xf>
    <xf numFmtId="166" fontId="5" fillId="0" borderId="2" xfId="0" applyNumberFormat="1" applyFont="1" applyBorder="1"/>
    <xf numFmtId="0" fontId="3" fillId="0" borderId="9" xfId="0" applyFont="1" applyBorder="1"/>
    <xf numFmtId="166" fontId="10" fillId="0" borderId="0" xfId="0" applyNumberFormat="1" applyFont="1"/>
    <xf numFmtId="166" fontId="5" fillId="0" borderId="8" xfId="0" applyNumberFormat="1" applyFont="1" applyBorder="1"/>
    <xf numFmtId="166" fontId="5" fillId="0" borderId="1" xfId="0" applyNumberFormat="1" applyFont="1" applyBorder="1"/>
    <xf numFmtId="166" fontId="5" fillId="0" borderId="0" xfId="0" applyNumberFormat="1" applyFont="1"/>
    <xf numFmtId="0" fontId="3" fillId="0" borderId="2" xfId="0" applyFont="1" applyBorder="1" applyAlignment="1">
      <alignment vertical="center"/>
    </xf>
    <xf numFmtId="166" fontId="5" fillId="0" borderId="0" xfId="0" applyNumberFormat="1" applyFont="1" applyBorder="1"/>
    <xf numFmtId="166" fontId="10" fillId="0" borderId="15" xfId="0" applyNumberFormat="1" applyFont="1" applyBorder="1"/>
    <xf numFmtId="0" fontId="8" fillId="0" borderId="0" xfId="0" applyFont="1" applyBorder="1" applyAlignment="1">
      <alignment horizontal="left" vertical="distributed" wrapText="1"/>
    </xf>
    <xf numFmtId="0" fontId="5" fillId="0" borderId="0" xfId="0" applyFont="1" applyFill="1" applyBorder="1" applyAlignment="1">
      <alignment horizontal="right" vertical="top" wrapText="1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wrapText="1"/>
    </xf>
    <xf numFmtId="0" fontId="8" fillId="0" borderId="0" xfId="0" applyFont="1" applyFill="1"/>
    <xf numFmtId="0" fontId="3" fillId="0" borderId="1" xfId="0" applyFont="1" applyFill="1" applyBorder="1" applyAlignment="1">
      <alignment horizontal="center" vertical="top"/>
    </xf>
    <xf numFmtId="164" fontId="5" fillId="0" borderId="0" xfId="0" applyNumberFormat="1" applyFont="1"/>
    <xf numFmtId="0" fontId="3" fillId="0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/>
    <xf numFmtId="3" fontId="5" fillId="0" borderId="0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166" fontId="8" fillId="0" borderId="1" xfId="0" applyNumberFormat="1" applyFont="1" applyFill="1" applyBorder="1"/>
    <xf numFmtId="166" fontId="8" fillId="0" borderId="0" xfId="0" applyNumberFormat="1" applyFont="1" applyFill="1" applyBorder="1"/>
    <xf numFmtId="0" fontId="3" fillId="0" borderId="1" xfId="0" applyFont="1" applyFill="1" applyBorder="1" applyAlignment="1">
      <alignment horizontal="center" vertical="top" wrapText="1"/>
    </xf>
    <xf numFmtId="166" fontId="3" fillId="0" borderId="1" xfId="0" applyNumberFormat="1" applyFont="1" applyFill="1" applyBorder="1"/>
    <xf numFmtId="166" fontId="3" fillId="0" borderId="0" xfId="0" applyNumberFormat="1" applyFont="1" applyFill="1" applyBorder="1"/>
    <xf numFmtId="3" fontId="5" fillId="0" borderId="0" xfId="0" applyNumberFormat="1" applyFont="1"/>
    <xf numFmtId="0" fontId="3" fillId="0" borderId="2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8" xfId="0" applyNumberFormat="1" applyFont="1" applyBorder="1"/>
    <xf numFmtId="166" fontId="8" fillId="0" borderId="0" xfId="0" applyNumberFormat="1" applyFont="1" applyBorder="1"/>
    <xf numFmtId="0" fontId="3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166" fontId="8" fillId="0" borderId="1" xfId="0" applyNumberFormat="1" applyFont="1" applyBorder="1"/>
    <xf numFmtId="0" fontId="7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6" fontId="3" fillId="0" borderId="8" xfId="0" applyNumberFormat="1" applyFont="1" applyBorder="1"/>
    <xf numFmtId="166" fontId="3" fillId="0" borderId="0" xfId="0" applyNumberFormat="1" applyFont="1" applyBorder="1"/>
    <xf numFmtId="166" fontId="3" fillId="0" borderId="2" xfId="0" applyNumberFormat="1" applyFont="1" applyFill="1" applyBorder="1"/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3" fillId="0" borderId="17" xfId="0" applyFont="1" applyFill="1" applyBorder="1"/>
    <xf numFmtId="0" fontId="7" fillId="0" borderId="18" xfId="0" applyFont="1" applyFill="1" applyBorder="1" applyAlignment="1">
      <alignment horizontal="left" shrinkToFit="1"/>
    </xf>
    <xf numFmtId="0" fontId="7" fillId="0" borderId="19" xfId="0" applyFont="1" applyFill="1" applyBorder="1" applyAlignment="1">
      <alignment horizontal="center" shrinkToFit="1"/>
    </xf>
    <xf numFmtId="166" fontId="10" fillId="0" borderId="20" xfId="0" applyNumberFormat="1" applyFont="1" applyFill="1" applyBorder="1"/>
    <xf numFmtId="166" fontId="10" fillId="0" borderId="21" xfId="0" applyNumberFormat="1" applyFont="1" applyFill="1" applyBorder="1"/>
    <xf numFmtId="0" fontId="3" fillId="0" borderId="22" xfId="0" applyFont="1" applyFill="1" applyBorder="1"/>
    <xf numFmtId="0" fontId="7" fillId="0" borderId="9" xfId="0" applyFont="1" applyFill="1" applyBorder="1" applyAlignment="1">
      <alignment horizontal="center" shrinkToFit="1"/>
    </xf>
    <xf numFmtId="0" fontId="5" fillId="0" borderId="23" xfId="0" applyFont="1" applyBorder="1"/>
    <xf numFmtId="0" fontId="3" fillId="0" borderId="0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shrinkToFit="1"/>
    </xf>
    <xf numFmtId="166" fontId="5" fillId="0" borderId="24" xfId="0" applyNumberFormat="1" applyFont="1" applyFill="1" applyBorder="1"/>
    <xf numFmtId="0" fontId="3" fillId="0" borderId="22" xfId="0" applyFont="1" applyBorder="1"/>
    <xf numFmtId="166" fontId="5" fillId="0" borderId="23" xfId="0" applyNumberFormat="1" applyFont="1" applyBorder="1"/>
    <xf numFmtId="166" fontId="5" fillId="0" borderId="24" xfId="0" applyNumberFormat="1" applyFont="1" applyBorder="1"/>
    <xf numFmtId="0" fontId="3" fillId="0" borderId="22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vertical="top"/>
    </xf>
    <xf numFmtId="166" fontId="3" fillId="0" borderId="24" xfId="0" applyNumberFormat="1" applyFont="1" applyFill="1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top" wrapText="1"/>
    </xf>
    <xf numFmtId="166" fontId="3" fillId="0" borderId="2" xfId="0" applyNumberFormat="1" applyFont="1" applyBorder="1"/>
    <xf numFmtId="166" fontId="3" fillId="0" borderId="24" xfId="0" applyNumberFormat="1" applyFont="1" applyBorder="1"/>
    <xf numFmtId="166" fontId="3" fillId="0" borderId="1" xfId="0" applyNumberFormat="1" applyFont="1" applyBorder="1"/>
    <xf numFmtId="0" fontId="7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 vertical="top" wrapText="1"/>
    </xf>
    <xf numFmtId="164" fontId="5" fillId="0" borderId="24" xfId="0" applyNumberFormat="1" applyFont="1" applyBorder="1"/>
    <xf numFmtId="0" fontId="3" fillId="0" borderId="25" xfId="0" applyFont="1" applyBorder="1" applyAlignment="1">
      <alignment vertical="top"/>
    </xf>
    <xf numFmtId="0" fontId="3" fillId="0" borderId="26" xfId="0" applyFont="1" applyBorder="1" applyAlignment="1">
      <alignment horizontal="right" wrapText="1"/>
    </xf>
    <xf numFmtId="0" fontId="7" fillId="0" borderId="16" xfId="0" applyFont="1" applyFill="1" applyBorder="1" applyAlignment="1">
      <alignment horizontal="left" shrinkToFit="1"/>
    </xf>
    <xf numFmtId="166" fontId="5" fillId="0" borderId="16" xfId="0" applyNumberFormat="1" applyFont="1" applyFill="1" applyBorder="1"/>
    <xf numFmtId="164" fontId="5" fillId="0" borderId="16" xfId="0" applyNumberFormat="1" applyFont="1" applyBorder="1"/>
    <xf numFmtId="164" fontId="5" fillId="0" borderId="27" xfId="0" applyNumberFormat="1" applyFont="1" applyBorder="1"/>
    <xf numFmtId="164" fontId="5" fillId="0" borderId="28" xfId="0" applyNumberFormat="1" applyFont="1" applyBorder="1"/>
    <xf numFmtId="0" fontId="3" fillId="0" borderId="8" xfId="0" applyFont="1" applyBorder="1" applyAlignment="1">
      <alignment horizontal="center"/>
    </xf>
    <xf numFmtId="0" fontId="8" fillId="0" borderId="8" xfId="0" applyFont="1" applyFill="1" applyBorder="1"/>
    <xf numFmtId="0" fontId="3" fillId="0" borderId="8" xfId="0" applyFont="1" applyFill="1" applyBorder="1" applyAlignment="1">
      <alignment horizontal="center"/>
    </xf>
    <xf numFmtId="3" fontId="0" fillId="0" borderId="0" xfId="0" applyNumberFormat="1"/>
    <xf numFmtId="0" fontId="3" fillId="0" borderId="8" xfId="0" applyFont="1" applyFill="1" applyBorder="1" applyAlignment="1">
      <alignment horizontal="left" vertical="top" wrapText="1"/>
    </xf>
    <xf numFmtId="3" fontId="0" fillId="0" borderId="0" xfId="0" applyNumberFormat="1" applyBorder="1"/>
    <xf numFmtId="166" fontId="0" fillId="0" borderId="0" xfId="0" applyNumberFormat="1" applyBorder="1"/>
    <xf numFmtId="0" fontId="5" fillId="0" borderId="1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vertical="top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distributed" wrapText="1"/>
    </xf>
    <xf numFmtId="0" fontId="0" fillId="0" borderId="0" xfId="0" applyBorder="1" applyAlignment="1">
      <alignment horizontal="right"/>
    </xf>
    <xf numFmtId="166" fontId="0" fillId="0" borderId="0" xfId="0" applyNumberFormat="1" applyBorder="1" applyAlignment="1">
      <alignment horizontal="right"/>
    </xf>
    <xf numFmtId="4" fontId="3" fillId="0" borderId="1" xfId="0" applyNumberFormat="1" applyFont="1" applyBorder="1"/>
    <xf numFmtId="4" fontId="3" fillId="0" borderId="0" xfId="0" applyNumberFormat="1" applyFont="1" applyBorder="1"/>
    <xf numFmtId="4" fontId="3" fillId="0" borderId="1" xfId="0" applyNumberFormat="1" applyFont="1" applyFill="1" applyBorder="1"/>
    <xf numFmtId="4" fontId="3" fillId="0" borderId="0" xfId="0" applyNumberFormat="1" applyFont="1" applyFill="1" applyBorder="1"/>
    <xf numFmtId="0" fontId="3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/>
    </xf>
    <xf numFmtId="166" fontId="3" fillId="0" borderId="5" xfId="0" applyNumberFormat="1" applyFont="1" applyFill="1" applyBorder="1"/>
    <xf numFmtId="164" fontId="10" fillId="0" borderId="9" xfId="0" applyNumberFormat="1" applyFont="1" applyBorder="1"/>
    <xf numFmtId="0" fontId="4" fillId="0" borderId="5" xfId="0" applyFont="1" applyFill="1" applyBorder="1" applyAlignment="1">
      <alignment horizontal="left" vertical="top" wrapText="1"/>
    </xf>
    <xf numFmtId="0" fontId="26" fillId="0" borderId="1" xfId="0" applyFont="1" applyFill="1" applyBorder="1"/>
    <xf numFmtId="164" fontId="5" fillId="0" borderId="14" xfId="0" applyNumberFormat="1" applyFont="1" applyBorder="1"/>
    <xf numFmtId="164" fontId="10" fillId="0" borderId="13" xfId="0" applyNumberFormat="1" applyFont="1" applyBorder="1"/>
    <xf numFmtId="164" fontId="10" fillId="0" borderId="1" xfId="0" applyNumberFormat="1" applyFont="1" applyBorder="1"/>
    <xf numFmtId="164" fontId="5" fillId="0" borderId="1" xfId="0" applyNumberFormat="1" applyFont="1" applyFill="1" applyBorder="1"/>
    <xf numFmtId="164" fontId="5" fillId="0" borderId="5" xfId="0" applyNumberFormat="1" applyFont="1" applyBorder="1" applyAlignment="1">
      <alignment vertical="top"/>
    </xf>
    <xf numFmtId="164" fontId="10" fillId="0" borderId="10" xfId="0" applyNumberFormat="1" applyFont="1" applyBorder="1"/>
    <xf numFmtId="164" fontId="10" fillId="0" borderId="1" xfId="0" applyNumberFormat="1" applyFont="1" applyFill="1" applyBorder="1"/>
    <xf numFmtId="166" fontId="10" fillId="0" borderId="8" xfId="0" applyNumberFormat="1" applyFont="1" applyFill="1" applyBorder="1"/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/>
    <xf numFmtId="0" fontId="2" fillId="0" borderId="0" xfId="0" applyFont="1" applyAlignment="1">
      <alignment horizontal="center" wrapText="1"/>
    </xf>
    <xf numFmtId="0" fontId="5" fillId="0" borderId="29" xfId="0" applyFont="1" applyBorder="1"/>
    <xf numFmtId="166" fontId="9" fillId="0" borderId="0" xfId="0" applyNumberFormat="1" applyFont="1"/>
    <xf numFmtId="166" fontId="5" fillId="0" borderId="5" xfId="0" applyNumberFormat="1" applyFont="1" applyBorder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14" xfId="0" applyBorder="1" applyAlignment="1">
      <alignment vertical="center" wrapText="1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FFFF66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zoomScaleNormal="100" workbookViewId="0"/>
  </sheetViews>
  <sheetFormatPr defaultRowHeight="12.75" x14ac:dyDescent="0.2"/>
  <cols>
    <col min="1" max="1" width="8.42578125" customWidth="1"/>
    <col min="2" max="2" width="54.42578125" customWidth="1"/>
    <col min="3" max="3" width="5.28515625" hidden="1" customWidth="1"/>
    <col min="4" max="4" width="25.42578125" customWidth="1"/>
    <col min="9" max="9" width="9.5703125" bestFit="1" customWidth="1"/>
  </cols>
  <sheetData>
    <row r="1" spans="1:15" x14ac:dyDescent="0.2">
      <c r="D1" s="7" t="s">
        <v>0</v>
      </c>
      <c r="E1" s="7"/>
    </row>
    <row r="2" spans="1:15" x14ac:dyDescent="0.2">
      <c r="D2" s="8" t="s">
        <v>260</v>
      </c>
      <c r="E2" s="8"/>
    </row>
    <row r="3" spans="1:15" ht="12.75" customHeight="1" x14ac:dyDescent="0.2">
      <c r="A3" s="179"/>
      <c r="B3" s="179"/>
      <c r="C3" s="179"/>
      <c r="D3" s="8" t="s">
        <v>844</v>
      </c>
      <c r="E3" s="147"/>
    </row>
    <row r="4" spans="1:15" ht="15" customHeight="1" x14ac:dyDescent="0.2">
      <c r="B4" s="450" t="s">
        <v>251</v>
      </c>
      <c r="C4" s="180"/>
      <c r="D4" s="180"/>
    </row>
    <row r="5" spans="1:15" ht="15" customHeight="1" x14ac:dyDescent="0.2">
      <c r="B5" s="450"/>
      <c r="C5" s="180"/>
      <c r="D5" s="180"/>
      <c r="E5" s="180"/>
    </row>
    <row r="6" spans="1:15" ht="23.25" customHeight="1" x14ac:dyDescent="0.2">
      <c r="A6" s="146" t="s">
        <v>111</v>
      </c>
      <c r="B6" s="146" t="s">
        <v>1</v>
      </c>
      <c r="C6" s="89"/>
      <c r="D6" s="69" t="s">
        <v>169</v>
      </c>
    </row>
    <row r="7" spans="1:15" ht="15.75" customHeight="1" x14ac:dyDescent="0.2">
      <c r="A7" s="146">
        <v>1</v>
      </c>
      <c r="B7" s="146">
        <v>2</v>
      </c>
      <c r="C7" s="181"/>
      <c r="D7" s="69">
        <v>3</v>
      </c>
    </row>
    <row r="8" spans="1:15" x14ac:dyDescent="0.2">
      <c r="A8" s="109" t="s">
        <v>2</v>
      </c>
      <c r="B8" s="110" t="s">
        <v>3</v>
      </c>
      <c r="C8" s="38"/>
      <c r="D8" s="182">
        <f>D9+D10+D14</f>
        <v>28734</v>
      </c>
    </row>
    <row r="9" spans="1:15" x14ac:dyDescent="0.2">
      <c r="A9" s="49" t="s">
        <v>4</v>
      </c>
      <c r="B9" s="68" t="s">
        <v>5</v>
      </c>
      <c r="C9" s="29"/>
      <c r="D9" s="46">
        <v>26624</v>
      </c>
    </row>
    <row r="10" spans="1:15" x14ac:dyDescent="0.2">
      <c r="A10" s="49" t="s">
        <v>8</v>
      </c>
      <c r="B10" s="68" t="s">
        <v>240</v>
      </c>
      <c r="C10" s="29"/>
      <c r="D10" s="46">
        <f>D11+D12+D13</f>
        <v>2020</v>
      </c>
    </row>
    <row r="11" spans="1:15" x14ac:dyDescent="0.2">
      <c r="A11" s="49" t="s">
        <v>9</v>
      </c>
      <c r="B11" s="68" t="s">
        <v>10</v>
      </c>
      <c r="C11" s="29"/>
      <c r="D11" s="46">
        <v>550</v>
      </c>
    </row>
    <row r="12" spans="1:15" x14ac:dyDescent="0.2">
      <c r="A12" s="49" t="s">
        <v>241</v>
      </c>
      <c r="B12" s="68" t="s">
        <v>11</v>
      </c>
      <c r="C12" s="29"/>
      <c r="D12" s="46">
        <v>20</v>
      </c>
    </row>
    <row r="13" spans="1:15" x14ac:dyDescent="0.2">
      <c r="A13" s="49" t="s">
        <v>242</v>
      </c>
      <c r="B13" s="68" t="s">
        <v>97</v>
      </c>
      <c r="C13" s="29"/>
      <c r="D13" s="46">
        <v>1450</v>
      </c>
      <c r="E13" s="147"/>
    </row>
    <row r="14" spans="1:15" x14ac:dyDescent="0.2">
      <c r="A14" s="49" t="s">
        <v>12</v>
      </c>
      <c r="B14" s="68" t="s">
        <v>243</v>
      </c>
      <c r="C14" s="29"/>
      <c r="D14" s="46">
        <f>D15</f>
        <v>90</v>
      </c>
    </row>
    <row r="15" spans="1:15" x14ac:dyDescent="0.2">
      <c r="A15" s="49" t="s">
        <v>13</v>
      </c>
      <c r="B15" s="68" t="s">
        <v>170</v>
      </c>
      <c r="C15" s="29"/>
      <c r="D15" s="46">
        <v>90</v>
      </c>
    </row>
    <row r="16" spans="1:15" x14ac:dyDescent="0.2">
      <c r="A16" s="111" t="s">
        <v>14</v>
      </c>
      <c r="B16" s="112" t="s">
        <v>217</v>
      </c>
      <c r="C16" s="72"/>
      <c r="D16" s="183">
        <f>D17+D30</f>
        <v>21583.8</v>
      </c>
      <c r="F16" s="3"/>
      <c r="G16" s="29"/>
      <c r="I16" s="14"/>
      <c r="J16" s="3"/>
      <c r="K16" s="3"/>
      <c r="L16" s="3"/>
      <c r="M16" s="3"/>
      <c r="N16" s="3"/>
      <c r="O16" s="3"/>
    </row>
    <row r="17" spans="1:15" ht="24.75" customHeight="1" x14ac:dyDescent="0.2">
      <c r="A17" s="53" t="s">
        <v>15</v>
      </c>
      <c r="B17" s="184" t="s">
        <v>218</v>
      </c>
      <c r="C17" s="29"/>
      <c r="D17" s="88">
        <f>D18+D23+D29</f>
        <v>16437.099999999999</v>
      </c>
      <c r="E17" s="3"/>
      <c r="F17" s="3"/>
      <c r="G17" s="37"/>
      <c r="I17" s="3"/>
      <c r="J17" s="3"/>
      <c r="K17" s="3"/>
      <c r="L17" s="3"/>
      <c r="M17" s="3"/>
      <c r="N17" s="3"/>
      <c r="O17" s="3"/>
    </row>
    <row r="18" spans="1:15" ht="12.75" customHeight="1" x14ac:dyDescent="0.2">
      <c r="A18" s="39" t="s">
        <v>16</v>
      </c>
      <c r="B18" s="454" t="s">
        <v>219</v>
      </c>
      <c r="C18" s="455"/>
      <c r="D18" s="46">
        <f>D19+D20+D21+D22</f>
        <v>14349.699999999999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.75" customHeight="1" x14ac:dyDescent="0.2">
      <c r="A19" s="39" t="s">
        <v>220</v>
      </c>
      <c r="B19" s="446" t="s">
        <v>221</v>
      </c>
      <c r="C19" s="449"/>
      <c r="D19" s="49">
        <v>3131.4</v>
      </c>
      <c r="F19" s="29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222</v>
      </c>
      <c r="B20" s="5" t="s">
        <v>248</v>
      </c>
      <c r="C20" s="29"/>
      <c r="D20" s="46">
        <v>10824.4</v>
      </c>
      <c r="E20" s="3"/>
      <c r="F20" s="29"/>
      <c r="G20" s="3"/>
      <c r="H20" s="3"/>
      <c r="I20" s="3"/>
      <c r="J20" s="3"/>
      <c r="K20" s="3"/>
      <c r="L20" s="3"/>
      <c r="M20" s="3"/>
      <c r="N20" s="3"/>
      <c r="O20" s="3"/>
    </row>
    <row r="21" spans="1:15" ht="24.75" customHeight="1" x14ac:dyDescent="0.2">
      <c r="A21" s="39" t="s">
        <v>223</v>
      </c>
      <c r="B21" s="185" t="s">
        <v>226</v>
      </c>
      <c r="C21" s="186"/>
      <c r="D21" s="49">
        <v>104.9</v>
      </c>
      <c r="F21" s="29"/>
      <c r="G21" s="3"/>
      <c r="H21" s="3"/>
      <c r="I21" s="3"/>
      <c r="J21" s="3"/>
      <c r="K21" s="3"/>
      <c r="L21" s="3"/>
      <c r="M21" s="3"/>
      <c r="N21" s="3"/>
      <c r="O21" s="3"/>
    </row>
    <row r="22" spans="1:15" ht="12.75" customHeight="1" x14ac:dyDescent="0.2">
      <c r="A22" s="39" t="s">
        <v>224</v>
      </c>
      <c r="B22" s="185" t="s">
        <v>225</v>
      </c>
      <c r="C22" s="186"/>
      <c r="D22" s="118">
        <v>289</v>
      </c>
      <c r="E22" s="3"/>
      <c r="F22" s="37"/>
      <c r="G22" s="3"/>
      <c r="H22" s="3"/>
      <c r="I22" s="3"/>
      <c r="J22" s="3"/>
      <c r="K22" s="3"/>
      <c r="L22" s="3"/>
      <c r="M22" s="3"/>
      <c r="N22" s="3"/>
      <c r="O22" s="3"/>
    </row>
    <row r="23" spans="1:15" ht="14.25" customHeight="1" x14ac:dyDescent="0.2">
      <c r="A23" s="30" t="s">
        <v>17</v>
      </c>
      <c r="B23" s="445" t="s">
        <v>246</v>
      </c>
      <c r="C23" s="186"/>
      <c r="D23" s="118">
        <f>D24+D25+D26+D27+D28</f>
        <v>756</v>
      </c>
      <c r="E23" s="3"/>
      <c r="F23" s="37"/>
      <c r="G23" s="3"/>
      <c r="H23" s="3"/>
      <c r="I23" s="3"/>
      <c r="J23" s="3"/>
      <c r="K23" s="3"/>
      <c r="L23" s="3"/>
      <c r="M23" s="3"/>
      <c r="N23" s="3"/>
      <c r="O23" s="3"/>
    </row>
    <row r="24" spans="1:15" ht="24" customHeight="1" x14ac:dyDescent="0.2">
      <c r="A24" s="39" t="s">
        <v>829</v>
      </c>
      <c r="B24" s="184" t="s">
        <v>166</v>
      </c>
      <c r="C24" s="447"/>
      <c r="D24" s="118">
        <v>560</v>
      </c>
      <c r="F24" s="37"/>
      <c r="G24" s="3"/>
      <c r="H24" s="3"/>
      <c r="I24" s="3"/>
      <c r="J24" s="3"/>
      <c r="K24" s="3"/>
      <c r="L24" s="3"/>
      <c r="M24" s="3"/>
      <c r="N24" s="3"/>
      <c r="O24" s="3"/>
    </row>
    <row r="25" spans="1:15" ht="37.5" customHeight="1" x14ac:dyDescent="0.2">
      <c r="A25" s="39" t="s">
        <v>830</v>
      </c>
      <c r="B25" s="445" t="s">
        <v>235</v>
      </c>
      <c r="C25" s="447"/>
      <c r="D25" s="49">
        <v>89.7</v>
      </c>
      <c r="F25" s="37"/>
      <c r="G25" s="3"/>
      <c r="H25" s="3"/>
      <c r="I25" s="3"/>
      <c r="J25" s="3"/>
      <c r="K25" s="3"/>
      <c r="L25" s="3"/>
      <c r="M25" s="3"/>
      <c r="N25" s="3"/>
      <c r="O25" s="3"/>
    </row>
    <row r="26" spans="1:15" ht="26.25" customHeight="1" x14ac:dyDescent="0.2">
      <c r="A26" s="30" t="s">
        <v>831</v>
      </c>
      <c r="B26" s="445" t="s">
        <v>324</v>
      </c>
      <c r="C26" s="187"/>
      <c r="D26" s="49">
        <v>24.9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5.5" customHeight="1" x14ac:dyDescent="0.2">
      <c r="A27" s="30" t="s">
        <v>832</v>
      </c>
      <c r="B27" s="445" t="s">
        <v>247</v>
      </c>
      <c r="C27" s="187"/>
      <c r="D27" s="49">
        <v>22.6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76.5" customHeight="1" x14ac:dyDescent="0.2">
      <c r="A28" s="30" t="s">
        <v>833</v>
      </c>
      <c r="B28" s="445" t="s">
        <v>323</v>
      </c>
      <c r="C28" s="187"/>
      <c r="D28" s="49">
        <v>58.8</v>
      </c>
      <c r="E28" s="3"/>
      <c r="F28" s="3"/>
      <c r="G28" s="3"/>
      <c r="H28" s="29"/>
      <c r="I28" s="3"/>
      <c r="J28" s="3"/>
      <c r="K28" s="3"/>
      <c r="L28" s="3"/>
      <c r="M28" s="3"/>
      <c r="N28" s="3"/>
      <c r="O28" s="3"/>
    </row>
    <row r="29" spans="1:15" ht="37.5" customHeight="1" x14ac:dyDescent="0.2">
      <c r="A29" s="30" t="s">
        <v>131</v>
      </c>
      <c r="B29" s="446" t="s">
        <v>227</v>
      </c>
      <c r="C29" s="187"/>
      <c r="D29" s="49">
        <v>1331.4</v>
      </c>
      <c r="E29" s="3"/>
      <c r="F29" s="3"/>
      <c r="G29" s="3"/>
      <c r="H29" s="29"/>
      <c r="I29" s="3"/>
      <c r="J29" s="3"/>
      <c r="K29" s="3"/>
      <c r="L29" s="3"/>
      <c r="M29" s="3"/>
      <c r="N29" s="3"/>
      <c r="O29" s="3"/>
    </row>
    <row r="30" spans="1:15" ht="12.75" customHeight="1" x14ac:dyDescent="0.2">
      <c r="A30" s="30" t="s">
        <v>228</v>
      </c>
      <c r="B30" s="188" t="s">
        <v>229</v>
      </c>
      <c r="C30" s="187"/>
      <c r="D30" s="88">
        <f>D31+D36</f>
        <v>5146.7000000000007</v>
      </c>
      <c r="E30" s="3"/>
      <c r="F30" s="3"/>
      <c r="G30" s="3"/>
      <c r="H30" s="29"/>
      <c r="I30" s="3"/>
      <c r="J30" s="3"/>
      <c r="K30" s="3"/>
      <c r="L30" s="3"/>
      <c r="M30" s="3"/>
      <c r="N30" s="3"/>
      <c r="O30" s="3"/>
    </row>
    <row r="31" spans="1:15" ht="12.75" customHeight="1" x14ac:dyDescent="0.2">
      <c r="A31" s="30" t="s">
        <v>230</v>
      </c>
      <c r="B31" s="188" t="s">
        <v>325</v>
      </c>
      <c r="C31" s="187"/>
      <c r="D31" s="88">
        <f>D32+D33+D34+D35</f>
        <v>2374.3000000000002</v>
      </c>
      <c r="E31" s="3"/>
      <c r="F31" s="3"/>
      <c r="G31" s="3"/>
      <c r="H31" s="29"/>
      <c r="I31" s="3"/>
      <c r="J31" s="3"/>
      <c r="K31" s="3"/>
      <c r="L31" s="3"/>
      <c r="M31" s="3"/>
      <c r="N31" s="3"/>
      <c r="O31" s="3"/>
    </row>
    <row r="32" spans="1:15" ht="24" customHeight="1" x14ac:dyDescent="0.2">
      <c r="A32" s="30" t="s">
        <v>232</v>
      </c>
      <c r="B32" s="188" t="s">
        <v>166</v>
      </c>
      <c r="C32" s="187"/>
      <c r="D32" s="49">
        <v>1678.3</v>
      </c>
      <c r="E32" s="3"/>
      <c r="F32" s="29"/>
      <c r="G32" s="3"/>
      <c r="H32" s="3"/>
      <c r="I32" s="3"/>
      <c r="J32" s="3"/>
      <c r="K32" s="3"/>
      <c r="L32" s="3"/>
      <c r="M32" s="3"/>
      <c r="N32" s="3"/>
      <c r="O32" s="3"/>
    </row>
    <row r="33" spans="1:15" ht="37.5" customHeight="1" x14ac:dyDescent="0.2">
      <c r="A33" s="30" t="s">
        <v>233</v>
      </c>
      <c r="B33" s="445" t="s">
        <v>235</v>
      </c>
      <c r="C33" s="187"/>
      <c r="D33" s="49">
        <v>222.9</v>
      </c>
      <c r="E33" s="3"/>
      <c r="F33" s="29"/>
      <c r="G33" s="3"/>
      <c r="H33" s="3"/>
      <c r="I33" s="3"/>
      <c r="J33" s="3"/>
      <c r="K33" s="3"/>
      <c r="L33" s="3"/>
      <c r="M33" s="3"/>
      <c r="N33" s="3"/>
      <c r="O33" s="3"/>
    </row>
    <row r="34" spans="1:15" ht="14.25" customHeight="1" x14ac:dyDescent="0.2">
      <c r="A34" s="30" t="s">
        <v>834</v>
      </c>
      <c r="B34" s="445" t="s">
        <v>244</v>
      </c>
      <c r="C34" s="187"/>
      <c r="D34" s="49">
        <v>13.1</v>
      </c>
      <c r="E34" s="3"/>
      <c r="F34" s="29"/>
      <c r="G34" s="3"/>
      <c r="H34" s="3"/>
      <c r="I34" s="3"/>
      <c r="J34" s="3"/>
      <c r="K34" s="3"/>
      <c r="L34" s="3"/>
      <c r="M34" s="3"/>
      <c r="N34" s="3"/>
      <c r="O34" s="3"/>
    </row>
    <row r="35" spans="1:15" ht="12.75" customHeight="1" x14ac:dyDescent="0.2">
      <c r="A35" s="30" t="s">
        <v>835</v>
      </c>
      <c r="B35" s="6" t="s">
        <v>836</v>
      </c>
      <c r="C35" s="187"/>
      <c r="D35" s="118">
        <v>460</v>
      </c>
      <c r="E35" s="3"/>
      <c r="F35" s="29"/>
      <c r="G35" s="3"/>
      <c r="H35" s="3"/>
      <c r="I35" s="3"/>
      <c r="J35" s="3"/>
      <c r="K35" s="3"/>
      <c r="L35" s="3"/>
      <c r="M35" s="3"/>
      <c r="N35" s="3"/>
      <c r="O35" s="3"/>
    </row>
    <row r="36" spans="1:15" ht="25.5" customHeight="1" x14ac:dyDescent="0.2">
      <c r="A36" s="30" t="s">
        <v>231</v>
      </c>
      <c r="B36" s="446" t="s">
        <v>234</v>
      </c>
      <c r="C36" s="187"/>
      <c r="D36" s="49">
        <v>2772.4</v>
      </c>
      <c r="E36" s="3"/>
      <c r="F36" s="29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109" t="s">
        <v>18</v>
      </c>
      <c r="B37" s="110" t="s">
        <v>19</v>
      </c>
      <c r="C37" s="38"/>
      <c r="D37" s="182">
        <f>D38+D39+D40+D41</f>
        <v>507</v>
      </c>
      <c r="E37" s="3"/>
      <c r="F37" s="3"/>
      <c r="G37" s="3"/>
      <c r="H37" s="29"/>
      <c r="I37" s="3"/>
      <c r="J37" s="3"/>
      <c r="K37" s="3"/>
      <c r="L37" s="3"/>
      <c r="M37" s="3"/>
      <c r="N37" s="3"/>
      <c r="O37" s="3"/>
    </row>
    <row r="38" spans="1:15" ht="25.5" customHeight="1" x14ac:dyDescent="0.2">
      <c r="A38" s="70" t="s">
        <v>20</v>
      </c>
      <c r="B38" s="454" t="s">
        <v>22</v>
      </c>
      <c r="C38" s="456"/>
      <c r="D38" s="46">
        <v>220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2.75" customHeight="1" x14ac:dyDescent="0.2">
      <c r="A39" s="70" t="s">
        <v>21</v>
      </c>
      <c r="B39" s="446" t="s">
        <v>153</v>
      </c>
      <c r="C39" s="447"/>
      <c r="D39" s="46">
        <v>12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2.75" customHeight="1" x14ac:dyDescent="0.2">
      <c r="A40" s="70" t="s">
        <v>110</v>
      </c>
      <c r="B40" s="446" t="s">
        <v>132</v>
      </c>
      <c r="C40" s="447"/>
      <c r="D40" s="46">
        <v>155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2.75" customHeight="1" x14ac:dyDescent="0.2">
      <c r="A41" s="70" t="s">
        <v>173</v>
      </c>
      <c r="B41" s="446" t="s">
        <v>174</v>
      </c>
      <c r="C41" s="447"/>
      <c r="D41" s="46">
        <v>120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109" t="s">
        <v>23</v>
      </c>
      <c r="B42" s="110" t="s">
        <v>24</v>
      </c>
      <c r="C42" s="38"/>
      <c r="D42" s="182">
        <f>D43+D44+D45+D46+D47</f>
        <v>4907.8999999999996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4" t="s">
        <v>25</v>
      </c>
      <c r="B43" s="68" t="s">
        <v>215</v>
      </c>
      <c r="C43" s="29"/>
      <c r="D43" s="49">
        <v>129.30000000000001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49" t="s">
        <v>26</v>
      </c>
      <c r="B44" s="68" t="s">
        <v>24</v>
      </c>
      <c r="C44" s="29"/>
      <c r="D44" s="46">
        <v>1068.2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3.5" customHeight="1" x14ac:dyDescent="0.2">
      <c r="A45" s="70" t="s">
        <v>152</v>
      </c>
      <c r="B45" s="454" t="s">
        <v>175</v>
      </c>
      <c r="C45" s="456"/>
      <c r="D45" s="46">
        <v>1855.4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3.5" customHeight="1" x14ac:dyDescent="0.2">
      <c r="A46" s="70" t="s">
        <v>236</v>
      </c>
      <c r="B46" s="447" t="s">
        <v>237</v>
      </c>
      <c r="C46" s="447"/>
      <c r="D46" s="46">
        <v>110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3.5" customHeight="1" x14ac:dyDescent="0.2">
      <c r="A47" s="70" t="s">
        <v>238</v>
      </c>
      <c r="B47" s="447" t="s">
        <v>255</v>
      </c>
      <c r="C47" s="447"/>
      <c r="D47" s="46">
        <v>1745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2.75" customHeight="1" x14ac:dyDescent="0.2">
      <c r="A48" s="70" t="s">
        <v>253</v>
      </c>
      <c r="B48" s="189" t="s">
        <v>254</v>
      </c>
      <c r="C48" s="447"/>
      <c r="D48" s="46">
        <v>1700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49" t="s">
        <v>27</v>
      </c>
      <c r="B49" s="29" t="s">
        <v>28</v>
      </c>
      <c r="C49" s="29"/>
      <c r="D49" s="46">
        <v>30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2.75" customHeight="1" x14ac:dyDescent="0.2">
      <c r="A50" s="39" t="s">
        <v>29</v>
      </c>
      <c r="B50" s="457" t="s">
        <v>158</v>
      </c>
      <c r="C50" s="458"/>
      <c r="D50" s="46">
        <v>81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2.75" customHeight="1" x14ac:dyDescent="0.2">
      <c r="A51" s="39" t="s">
        <v>164</v>
      </c>
      <c r="B51" s="190" t="s">
        <v>177</v>
      </c>
      <c r="C51" s="448"/>
      <c r="D51" s="46">
        <v>30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2.75" customHeight="1" x14ac:dyDescent="0.2">
      <c r="A52" s="41" t="s">
        <v>30</v>
      </c>
      <c r="B52" s="42" t="s">
        <v>239</v>
      </c>
      <c r="C52" s="43"/>
      <c r="D52" s="85">
        <f>D8+D16+D37+D42+D49+D50</f>
        <v>55843.700000000004</v>
      </c>
      <c r="E52" s="3"/>
      <c r="F52" s="3"/>
      <c r="G52" s="29"/>
      <c r="H52" s="3"/>
      <c r="I52" s="3"/>
      <c r="J52" s="3"/>
      <c r="K52" s="3"/>
      <c r="L52" s="3"/>
      <c r="M52" s="3"/>
      <c r="N52" s="3"/>
      <c r="O52" s="3"/>
    </row>
    <row r="53" spans="1:15" ht="12.75" customHeight="1" x14ac:dyDescent="0.2">
      <c r="A53" s="37"/>
      <c r="B53" s="72"/>
      <c r="C53" s="72"/>
      <c r="D53" s="3"/>
      <c r="E53" s="3"/>
      <c r="F53" s="3"/>
      <c r="G53" s="29"/>
      <c r="H53" s="3"/>
      <c r="I53" s="3"/>
      <c r="J53" s="3"/>
      <c r="K53" s="3"/>
      <c r="L53" s="3"/>
      <c r="M53" s="3"/>
      <c r="N53" s="3"/>
      <c r="O53" s="3"/>
    </row>
    <row r="54" spans="1:15" ht="12.75" customHeight="1" x14ac:dyDescent="0.2">
      <c r="A54" s="72"/>
      <c r="B54" s="72" t="s">
        <v>322</v>
      </c>
      <c r="C54" s="72"/>
      <c r="D54" s="32"/>
      <c r="E54" s="32"/>
      <c r="F54" s="32"/>
      <c r="G54" s="29"/>
      <c r="H54" s="3"/>
      <c r="I54" s="3"/>
      <c r="J54" s="3"/>
      <c r="K54" s="3"/>
      <c r="L54" s="3"/>
      <c r="M54" s="3"/>
      <c r="N54" s="3"/>
      <c r="O54" s="3"/>
    </row>
    <row r="55" spans="1:15" ht="12.75" customHeight="1" x14ac:dyDescent="0.2">
      <c r="A55" s="37"/>
      <c r="B55" s="37"/>
      <c r="C55" s="72"/>
      <c r="D55" s="178"/>
      <c r="E55" s="32"/>
      <c r="F55" s="32"/>
      <c r="G55" s="29"/>
      <c r="H55" s="3"/>
      <c r="I55" s="3"/>
      <c r="J55" s="3"/>
      <c r="K55" s="3"/>
      <c r="L55" s="3"/>
      <c r="M55" s="3"/>
      <c r="N55" s="3"/>
      <c r="O55" s="3"/>
    </row>
    <row r="56" spans="1:15" ht="12.75" customHeight="1" x14ac:dyDescent="0.2">
      <c r="A56" s="37"/>
      <c r="B56" s="37"/>
      <c r="C56" s="72"/>
      <c r="D56" s="178"/>
      <c r="E56" s="32"/>
      <c r="F56" s="32"/>
      <c r="G56" s="29"/>
      <c r="H56" s="3"/>
      <c r="I56" s="3"/>
      <c r="J56" s="3"/>
      <c r="K56" s="3"/>
      <c r="L56" s="3"/>
      <c r="M56" s="3"/>
      <c r="N56" s="3"/>
      <c r="O56" s="3"/>
    </row>
    <row r="57" spans="1:15" ht="12.75" customHeight="1" x14ac:dyDescent="0.2">
      <c r="A57" s="37"/>
      <c r="B57" s="37"/>
      <c r="C57" s="72"/>
      <c r="D57" s="178"/>
      <c r="E57" s="32"/>
      <c r="F57" s="32"/>
      <c r="G57" s="29"/>
      <c r="H57" s="3"/>
      <c r="I57" s="3"/>
      <c r="J57" s="3"/>
      <c r="K57" s="3"/>
      <c r="L57" s="3"/>
      <c r="M57" s="3"/>
      <c r="N57" s="3"/>
      <c r="O57" s="3"/>
    </row>
    <row r="58" spans="1:15" ht="12.75" customHeight="1" x14ac:dyDescent="0.2">
      <c r="A58" s="37"/>
      <c r="B58" s="37"/>
      <c r="C58" s="72"/>
      <c r="D58" s="178"/>
      <c r="E58" s="32"/>
      <c r="F58" s="32"/>
      <c r="G58" s="29"/>
      <c r="H58" s="3"/>
      <c r="I58" s="3"/>
      <c r="J58" s="3"/>
      <c r="K58" s="3"/>
      <c r="L58" s="3"/>
      <c r="M58" s="3"/>
      <c r="N58" s="3"/>
      <c r="O58" s="3"/>
    </row>
    <row r="59" spans="1:15" ht="12.75" customHeight="1" x14ac:dyDescent="0.2">
      <c r="A59" s="37"/>
      <c r="B59" s="72"/>
      <c r="C59" s="72"/>
      <c r="D59" s="178"/>
      <c r="E59" s="32"/>
      <c r="F59" s="32"/>
      <c r="G59" s="29"/>
      <c r="H59" s="3"/>
      <c r="I59" s="3"/>
      <c r="J59" s="3"/>
      <c r="K59" s="3"/>
      <c r="L59" s="3"/>
      <c r="M59" s="3"/>
      <c r="N59" s="3"/>
      <c r="O59" s="3"/>
    </row>
    <row r="60" spans="1:15" ht="12.75" customHeight="1" x14ac:dyDescent="0.2">
      <c r="A60" s="72"/>
      <c r="B60" s="178"/>
      <c r="C60" s="72"/>
      <c r="D60" s="178"/>
      <c r="E60" s="32"/>
      <c r="F60" s="32"/>
      <c r="G60" s="29"/>
      <c r="H60" s="3"/>
      <c r="I60" s="3"/>
      <c r="J60" s="3"/>
      <c r="K60" s="3"/>
      <c r="L60" s="3"/>
      <c r="M60" s="3"/>
      <c r="N60" s="3"/>
      <c r="O60" s="3"/>
    </row>
    <row r="61" spans="1:15" ht="12.75" customHeight="1" x14ac:dyDescent="0.2">
      <c r="A61" s="191"/>
      <c r="B61" s="37"/>
      <c r="C61" s="72"/>
      <c r="D61" s="178"/>
      <c r="E61" s="32"/>
      <c r="F61" s="32"/>
      <c r="G61" s="29"/>
      <c r="H61" s="3"/>
      <c r="I61" s="3"/>
      <c r="J61" s="3"/>
      <c r="K61" s="3"/>
      <c r="L61" s="3"/>
      <c r="M61" s="3"/>
      <c r="N61" s="3"/>
      <c r="O61" s="3"/>
    </row>
    <row r="62" spans="1:15" ht="12.75" customHeight="1" x14ac:dyDescent="0.2">
      <c r="A62" s="37"/>
      <c r="B62" s="37"/>
      <c r="C62" s="72"/>
      <c r="D62" s="178"/>
      <c r="E62" s="32"/>
      <c r="F62" s="32"/>
      <c r="G62" s="29"/>
      <c r="H62" s="3"/>
      <c r="I62" s="3"/>
      <c r="J62" s="3"/>
      <c r="K62" s="3"/>
      <c r="L62" s="3"/>
      <c r="M62" s="3"/>
      <c r="N62" s="3"/>
      <c r="O62" s="3"/>
    </row>
    <row r="63" spans="1:15" ht="12.75" customHeight="1" x14ac:dyDescent="0.2">
      <c r="A63" s="37"/>
      <c r="B63" s="37"/>
      <c r="C63" s="72"/>
      <c r="D63" s="178"/>
      <c r="E63" s="32"/>
      <c r="F63" s="32"/>
      <c r="G63" s="29"/>
      <c r="H63" s="3"/>
      <c r="I63" s="3"/>
      <c r="J63" s="3"/>
      <c r="K63" s="3"/>
      <c r="L63" s="3"/>
      <c r="M63" s="3"/>
      <c r="N63" s="3"/>
      <c r="O63" s="3"/>
    </row>
    <row r="64" spans="1:15" ht="12.75" customHeight="1" x14ac:dyDescent="0.2">
      <c r="A64" s="37"/>
      <c r="B64" s="37"/>
      <c r="C64" s="72"/>
      <c r="D64" s="178"/>
      <c r="E64" s="32"/>
      <c r="F64" s="32"/>
      <c r="G64" s="29"/>
      <c r="H64" s="3"/>
      <c r="I64" s="3"/>
      <c r="J64" s="3"/>
      <c r="K64" s="3"/>
      <c r="L64" s="3"/>
      <c r="M64" s="3"/>
      <c r="N64" s="3"/>
      <c r="O64" s="3"/>
    </row>
    <row r="65" spans="1:17" ht="12.75" customHeight="1" x14ac:dyDescent="0.2">
      <c r="A65" s="37"/>
      <c r="B65" s="72"/>
      <c r="C65" s="72"/>
      <c r="D65" s="178"/>
      <c r="E65" s="32"/>
      <c r="F65" s="32"/>
      <c r="G65" s="29"/>
      <c r="H65" s="3"/>
      <c r="I65" s="3"/>
      <c r="J65" s="3"/>
      <c r="K65" s="3"/>
      <c r="L65" s="3"/>
      <c r="M65" s="3"/>
      <c r="N65" s="3"/>
      <c r="O65" s="3"/>
    </row>
    <row r="66" spans="1:17" ht="12.75" customHeight="1" x14ac:dyDescent="0.2">
      <c r="A66" s="72"/>
      <c r="B66" s="178"/>
      <c r="C66" s="72"/>
      <c r="D66" s="178"/>
      <c r="E66" s="32"/>
      <c r="F66" s="32"/>
      <c r="G66" s="29"/>
      <c r="H66" s="3"/>
      <c r="I66" s="3"/>
      <c r="J66" s="3"/>
      <c r="K66" s="3"/>
      <c r="L66" s="3"/>
      <c r="M66" s="3"/>
      <c r="N66" s="3"/>
      <c r="O66" s="3"/>
    </row>
    <row r="67" spans="1:17" ht="12.75" customHeight="1" x14ac:dyDescent="0.2">
      <c r="A67" s="192"/>
      <c r="B67" s="178"/>
      <c r="C67" s="72"/>
      <c r="D67" s="178"/>
      <c r="E67" s="32"/>
      <c r="F67" s="32"/>
      <c r="G67" s="29"/>
      <c r="H67" s="3"/>
      <c r="I67" s="3"/>
      <c r="J67" s="3"/>
      <c r="K67" s="3"/>
      <c r="L67" s="3"/>
      <c r="M67" s="3"/>
      <c r="N67" s="3"/>
      <c r="O67" s="3"/>
    </row>
    <row r="68" spans="1:17" ht="12.75" customHeight="1" x14ac:dyDescent="0.2">
      <c r="A68" s="192"/>
      <c r="B68" s="178"/>
      <c r="C68" s="72"/>
      <c r="D68" s="178"/>
      <c r="E68" s="32"/>
      <c r="F68" s="32"/>
      <c r="G68" s="29"/>
      <c r="H68" s="3"/>
      <c r="I68" s="3"/>
      <c r="J68" s="3"/>
      <c r="K68" s="3"/>
      <c r="L68" s="3"/>
      <c r="M68" s="3"/>
      <c r="N68" s="3"/>
      <c r="O68" s="3"/>
    </row>
    <row r="69" spans="1:17" ht="12.75" customHeight="1" x14ac:dyDescent="0.2">
      <c r="A69" s="192"/>
      <c r="B69" s="178"/>
      <c r="C69" s="72"/>
      <c r="D69" s="178"/>
      <c r="E69" s="32"/>
      <c r="F69" s="32"/>
      <c r="G69" s="29"/>
      <c r="H69" s="3"/>
      <c r="I69" s="3"/>
      <c r="J69" s="3"/>
      <c r="K69" s="3"/>
      <c r="L69" s="3"/>
      <c r="M69" s="3"/>
      <c r="N69" s="3"/>
      <c r="O69" s="3"/>
    </row>
    <row r="70" spans="1:17" ht="12.75" customHeight="1" x14ac:dyDescent="0.2">
      <c r="A70" s="191"/>
      <c r="B70" s="72"/>
      <c r="C70" s="37"/>
      <c r="D70" s="178"/>
      <c r="E70" s="32"/>
      <c r="F70" s="32"/>
      <c r="G70" s="32"/>
      <c r="H70" s="3"/>
      <c r="I70" s="29"/>
      <c r="J70" s="3"/>
      <c r="K70" s="3"/>
      <c r="L70" s="3"/>
      <c r="M70" s="3"/>
      <c r="N70" s="3"/>
      <c r="O70" s="3"/>
      <c r="P70" s="3"/>
      <c r="Q70" s="3"/>
    </row>
    <row r="71" spans="1:17" ht="12.75" customHeight="1" x14ac:dyDescent="0.2">
      <c r="A71" s="37"/>
      <c r="B71" s="72"/>
      <c r="C71" s="72"/>
      <c r="D71" s="178"/>
      <c r="E71" s="32"/>
      <c r="F71" s="32"/>
      <c r="G71" s="29"/>
      <c r="H71" s="3"/>
      <c r="I71" s="3"/>
      <c r="J71" s="3"/>
      <c r="K71" s="3"/>
      <c r="L71" s="3"/>
      <c r="M71" s="3"/>
      <c r="N71" s="3"/>
      <c r="O71" s="3"/>
    </row>
    <row r="72" spans="1:17" x14ac:dyDescent="0.2">
      <c r="A72" s="37"/>
      <c r="B72" s="37"/>
      <c r="C72" s="32"/>
      <c r="D72" s="178"/>
      <c r="E72" s="178"/>
      <c r="F72" s="178"/>
      <c r="H72" s="3"/>
    </row>
    <row r="73" spans="1:17" x14ac:dyDescent="0.2">
      <c r="A73" s="37"/>
      <c r="B73" s="113"/>
      <c r="C73" s="32"/>
      <c r="D73" s="178"/>
      <c r="E73" s="178"/>
      <c r="F73" s="178"/>
      <c r="H73" s="3"/>
    </row>
    <row r="74" spans="1:17" x14ac:dyDescent="0.2">
      <c r="A74" s="37"/>
      <c r="B74" s="32"/>
      <c r="C74" s="32"/>
      <c r="D74" s="178"/>
      <c r="E74" s="178"/>
      <c r="F74" s="178"/>
    </row>
    <row r="75" spans="1:17" x14ac:dyDescent="0.2">
      <c r="A75" s="37"/>
      <c r="B75" s="37"/>
      <c r="C75" s="32"/>
      <c r="D75" s="178"/>
      <c r="E75" s="178"/>
      <c r="F75" s="178"/>
    </row>
    <row r="76" spans="1:17" x14ac:dyDescent="0.2">
      <c r="A76" s="37"/>
      <c r="B76" s="37"/>
      <c r="C76" s="72"/>
      <c r="D76" s="178"/>
      <c r="E76" s="178"/>
      <c r="F76" s="178"/>
    </row>
    <row r="77" spans="1:17" x14ac:dyDescent="0.2">
      <c r="A77" s="178"/>
      <c r="B77" s="178"/>
      <c r="C77" s="178"/>
      <c r="D77" s="178"/>
      <c r="E77" s="178"/>
      <c r="F77" s="178"/>
    </row>
    <row r="78" spans="1:17" x14ac:dyDescent="0.2">
      <c r="A78" s="191"/>
      <c r="B78" s="178"/>
      <c r="C78" s="178"/>
      <c r="D78" s="178"/>
      <c r="E78" s="178"/>
      <c r="F78" s="178"/>
    </row>
    <row r="79" spans="1:17" x14ac:dyDescent="0.2">
      <c r="D79" s="3"/>
    </row>
    <row r="80" spans="1:17" x14ac:dyDescent="0.2">
      <c r="D80" s="3"/>
    </row>
  </sheetData>
  <mergeCells count="4">
    <mergeCell ref="B18:C18"/>
    <mergeCell ref="B38:C38"/>
    <mergeCell ref="B45:C45"/>
    <mergeCell ref="B50:C50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Normal="100" workbookViewId="0"/>
  </sheetViews>
  <sheetFormatPr defaultRowHeight="12.75" x14ac:dyDescent="0.2"/>
  <cols>
    <col min="1" max="1" width="5" customWidth="1"/>
    <col min="2" max="2" width="37.42578125" customWidth="1"/>
    <col min="3" max="3" width="9" customWidth="1"/>
    <col min="4" max="6" width="11.28515625" customWidth="1"/>
    <col min="8" max="8" width="6.5703125" customWidth="1"/>
  </cols>
  <sheetData>
    <row r="1" spans="1:6" x14ac:dyDescent="0.2">
      <c r="D1" s="7" t="s">
        <v>0</v>
      </c>
      <c r="E1" s="7"/>
    </row>
    <row r="2" spans="1:6" x14ac:dyDescent="0.2">
      <c r="D2" s="8" t="s">
        <v>260</v>
      </c>
      <c r="E2" s="8"/>
    </row>
    <row r="3" spans="1:6" x14ac:dyDescent="0.2">
      <c r="D3" s="8" t="s">
        <v>842</v>
      </c>
      <c r="E3" s="8"/>
      <c r="F3" s="138" t="s">
        <v>321</v>
      </c>
    </row>
    <row r="4" spans="1:6" x14ac:dyDescent="0.2">
      <c r="B4" s="44"/>
      <c r="E4" s="81"/>
    </row>
    <row r="5" spans="1:6" ht="12.75" customHeight="1" x14ac:dyDescent="0.2">
      <c r="A5" s="459" t="s">
        <v>841</v>
      </c>
      <c r="B5" s="459"/>
      <c r="C5" s="459"/>
      <c r="D5" s="459"/>
      <c r="E5" s="459"/>
      <c r="F5" s="459"/>
    </row>
    <row r="6" spans="1:6" x14ac:dyDescent="0.2">
      <c r="A6" s="459"/>
      <c r="B6" s="459"/>
      <c r="C6" s="459"/>
      <c r="D6" s="459"/>
      <c r="E6" s="459"/>
      <c r="F6" s="459"/>
    </row>
    <row r="7" spans="1:6" x14ac:dyDescent="0.2">
      <c r="A7" s="460"/>
      <c r="B7" s="460"/>
      <c r="C7" s="460"/>
      <c r="D7" s="139"/>
      <c r="E7" s="140"/>
      <c r="F7" s="173" t="s">
        <v>168</v>
      </c>
    </row>
    <row r="8" spans="1:6" ht="72" customHeight="1" x14ac:dyDescent="0.2">
      <c r="A8" s="171" t="s">
        <v>111</v>
      </c>
      <c r="B8" s="172" t="s">
        <v>176</v>
      </c>
      <c r="C8" s="141" t="s">
        <v>71</v>
      </c>
      <c r="D8" s="174" t="s">
        <v>24</v>
      </c>
      <c r="E8" s="174" t="s">
        <v>178</v>
      </c>
      <c r="F8" s="176" t="s">
        <v>215</v>
      </c>
    </row>
    <row r="9" spans="1:6" ht="12.75" customHeight="1" x14ac:dyDescent="0.2">
      <c r="A9" s="177">
        <v>1</v>
      </c>
      <c r="B9" s="172">
        <v>2</v>
      </c>
      <c r="C9" s="175">
        <v>3</v>
      </c>
      <c r="D9" s="176">
        <v>4</v>
      </c>
      <c r="E9" s="176">
        <v>5</v>
      </c>
      <c r="F9" s="176">
        <v>6</v>
      </c>
    </row>
    <row r="10" spans="1:6" ht="12.75" customHeight="1" x14ac:dyDescent="0.2">
      <c r="A10" s="1" t="s">
        <v>2</v>
      </c>
      <c r="B10" s="28" t="s">
        <v>99</v>
      </c>
      <c r="C10" s="88">
        <f t="shared" ref="C10:C41" si="0">D10+E10+F10</f>
        <v>87.5</v>
      </c>
      <c r="D10" s="87">
        <v>84</v>
      </c>
      <c r="E10" s="47"/>
      <c r="F10" s="1">
        <v>3.5</v>
      </c>
    </row>
    <row r="11" spans="1:6" ht="12.75" customHeight="1" x14ac:dyDescent="0.2">
      <c r="A11" s="1" t="s">
        <v>14</v>
      </c>
      <c r="B11" s="11" t="s">
        <v>179</v>
      </c>
      <c r="C11" s="46">
        <f t="shared" si="0"/>
        <v>105.4</v>
      </c>
      <c r="D11" s="47">
        <v>84.4</v>
      </c>
      <c r="E11" s="47">
        <v>15</v>
      </c>
      <c r="F11" s="86">
        <v>6</v>
      </c>
    </row>
    <row r="12" spans="1:6" ht="12.75" customHeight="1" x14ac:dyDescent="0.2">
      <c r="A12" s="1" t="s">
        <v>18</v>
      </c>
      <c r="B12" s="28" t="s">
        <v>156</v>
      </c>
      <c r="C12" s="46">
        <f t="shared" si="0"/>
        <v>59.699999999999996</v>
      </c>
      <c r="D12" s="47">
        <v>35</v>
      </c>
      <c r="E12" s="47">
        <v>24.4</v>
      </c>
      <c r="F12" s="1">
        <v>0.3</v>
      </c>
    </row>
    <row r="13" spans="1:6" ht="12.75" customHeight="1" x14ac:dyDescent="0.2">
      <c r="A13" s="1" t="s">
        <v>23</v>
      </c>
      <c r="B13" s="28" t="s">
        <v>167</v>
      </c>
      <c r="C13" s="46">
        <f t="shared" si="0"/>
        <v>26.8</v>
      </c>
      <c r="D13" s="47">
        <v>11</v>
      </c>
      <c r="E13" s="47">
        <v>15.8</v>
      </c>
      <c r="F13" s="1"/>
    </row>
    <row r="14" spans="1:6" ht="12.75" customHeight="1" x14ac:dyDescent="0.2">
      <c r="A14" s="1" t="s">
        <v>27</v>
      </c>
      <c r="B14" s="28" t="s">
        <v>150</v>
      </c>
      <c r="C14" s="46">
        <f t="shared" si="0"/>
        <v>89</v>
      </c>
      <c r="D14" s="47">
        <v>81.599999999999994</v>
      </c>
      <c r="E14" s="47"/>
      <c r="F14" s="1">
        <v>7.4</v>
      </c>
    </row>
    <row r="15" spans="1:6" ht="12.75" customHeight="1" x14ac:dyDescent="0.2">
      <c r="A15" s="1" t="s">
        <v>29</v>
      </c>
      <c r="B15" s="28" t="s">
        <v>151</v>
      </c>
      <c r="C15" s="46">
        <f t="shared" si="0"/>
        <v>126.5</v>
      </c>
      <c r="D15" s="47">
        <v>112</v>
      </c>
      <c r="E15" s="47">
        <v>6.5</v>
      </c>
      <c r="F15" s="1">
        <v>8</v>
      </c>
    </row>
    <row r="16" spans="1:6" ht="12.75" customHeight="1" x14ac:dyDescent="0.2">
      <c r="A16" s="1" t="s">
        <v>30</v>
      </c>
      <c r="B16" s="28" t="s">
        <v>47</v>
      </c>
      <c r="C16" s="46">
        <f t="shared" si="0"/>
        <v>5.3000000000000007</v>
      </c>
      <c r="D16" s="47">
        <v>4.9000000000000004</v>
      </c>
      <c r="E16" s="47"/>
      <c r="F16" s="1">
        <v>0.4</v>
      </c>
    </row>
    <row r="17" spans="1:6" ht="12.75" customHeight="1" x14ac:dyDescent="0.2">
      <c r="A17" s="1" t="s">
        <v>31</v>
      </c>
      <c r="B17" s="28" t="s">
        <v>85</v>
      </c>
      <c r="C17" s="46">
        <f t="shared" si="0"/>
        <v>4.5</v>
      </c>
      <c r="D17" s="47">
        <v>4.5</v>
      </c>
      <c r="E17" s="47"/>
      <c r="F17" s="1"/>
    </row>
    <row r="18" spans="1:6" ht="12.75" customHeight="1" x14ac:dyDescent="0.2">
      <c r="A18" s="1" t="s">
        <v>32</v>
      </c>
      <c r="B18" s="11" t="s">
        <v>49</v>
      </c>
      <c r="C18" s="46">
        <f t="shared" si="0"/>
        <v>28.5</v>
      </c>
      <c r="D18" s="47">
        <v>25</v>
      </c>
      <c r="E18" s="47"/>
      <c r="F18" s="1">
        <v>3.5</v>
      </c>
    </row>
    <row r="19" spans="1:6" ht="12.75" customHeight="1" x14ac:dyDescent="0.2">
      <c r="A19" s="1" t="s">
        <v>33</v>
      </c>
      <c r="B19" s="48" t="s">
        <v>72</v>
      </c>
      <c r="C19" s="46">
        <f t="shared" si="0"/>
        <v>14.2</v>
      </c>
      <c r="D19" s="47">
        <v>13.3</v>
      </c>
      <c r="E19" s="47">
        <v>0.7</v>
      </c>
      <c r="F19" s="1">
        <v>0.2</v>
      </c>
    </row>
    <row r="20" spans="1:6" ht="12.75" customHeight="1" x14ac:dyDescent="0.2">
      <c r="A20" s="1" t="s">
        <v>34</v>
      </c>
      <c r="B20" s="11" t="s">
        <v>53</v>
      </c>
      <c r="C20" s="46">
        <f t="shared" si="0"/>
        <v>27</v>
      </c>
      <c r="D20" s="47">
        <v>20</v>
      </c>
      <c r="E20" s="47">
        <v>1</v>
      </c>
      <c r="F20" s="1">
        <v>6</v>
      </c>
    </row>
    <row r="21" spans="1:6" ht="12.75" customHeight="1" x14ac:dyDescent="0.2">
      <c r="A21" s="1" t="s">
        <v>35</v>
      </c>
      <c r="B21" s="11" t="s">
        <v>55</v>
      </c>
      <c r="C21" s="46">
        <f t="shared" si="0"/>
        <v>34.300000000000004</v>
      </c>
      <c r="D21" s="47">
        <v>14</v>
      </c>
      <c r="E21" s="47">
        <v>19.100000000000001</v>
      </c>
      <c r="F21" s="1">
        <v>1.2</v>
      </c>
    </row>
    <row r="22" spans="1:6" ht="12.75" customHeight="1" x14ac:dyDescent="0.2">
      <c r="A22" s="1" t="s">
        <v>36</v>
      </c>
      <c r="B22" s="28" t="s">
        <v>74</v>
      </c>
      <c r="C22" s="46">
        <f t="shared" si="0"/>
        <v>13.6</v>
      </c>
      <c r="D22" s="47">
        <v>12.1</v>
      </c>
      <c r="E22" s="47">
        <v>1.5</v>
      </c>
      <c r="F22" s="1"/>
    </row>
    <row r="23" spans="1:6" ht="12.75" customHeight="1" x14ac:dyDescent="0.2">
      <c r="A23" s="1" t="s">
        <v>37</v>
      </c>
      <c r="B23" s="28" t="s">
        <v>129</v>
      </c>
      <c r="C23" s="46">
        <f t="shared" si="0"/>
        <v>41.7</v>
      </c>
      <c r="D23" s="47">
        <v>14.1</v>
      </c>
      <c r="E23" s="47">
        <v>27.6</v>
      </c>
      <c r="F23" s="1"/>
    </row>
    <row r="24" spans="1:6" ht="12.75" customHeight="1" x14ac:dyDescent="0.2">
      <c r="A24" s="1" t="s">
        <v>38</v>
      </c>
      <c r="B24" s="11" t="s">
        <v>189</v>
      </c>
      <c r="C24" s="46">
        <f t="shared" si="0"/>
        <v>25</v>
      </c>
      <c r="D24" s="47">
        <v>8</v>
      </c>
      <c r="E24" s="47">
        <v>17</v>
      </c>
      <c r="F24" s="1"/>
    </row>
    <row r="25" spans="1:6" ht="12.75" customHeight="1" x14ac:dyDescent="0.2">
      <c r="A25" s="1" t="s">
        <v>39</v>
      </c>
      <c r="B25" s="11" t="s">
        <v>75</v>
      </c>
      <c r="C25" s="46">
        <f t="shared" si="0"/>
        <v>41.6</v>
      </c>
      <c r="D25" s="47">
        <v>28.5</v>
      </c>
      <c r="E25" s="47">
        <v>10.199999999999999</v>
      </c>
      <c r="F25" s="1">
        <v>2.9</v>
      </c>
    </row>
    <row r="26" spans="1:6" ht="12.75" customHeight="1" x14ac:dyDescent="0.2">
      <c r="A26" s="1" t="s">
        <v>40</v>
      </c>
      <c r="B26" s="11" t="s">
        <v>180</v>
      </c>
      <c r="C26" s="46">
        <f t="shared" si="0"/>
        <v>79.800000000000011</v>
      </c>
      <c r="D26" s="47">
        <v>24.6</v>
      </c>
      <c r="E26" s="47">
        <v>55.2</v>
      </c>
      <c r="F26" s="1"/>
    </row>
    <row r="27" spans="1:6" ht="12.75" customHeight="1" x14ac:dyDescent="0.2">
      <c r="A27" s="1" t="s">
        <v>41</v>
      </c>
      <c r="B27" s="28" t="s">
        <v>155</v>
      </c>
      <c r="C27" s="46">
        <f t="shared" si="0"/>
        <v>15.200000000000001</v>
      </c>
      <c r="D27" s="47">
        <v>9.3000000000000007</v>
      </c>
      <c r="E27" s="47">
        <v>5.9</v>
      </c>
      <c r="F27" s="1"/>
    </row>
    <row r="28" spans="1:6" ht="12.75" customHeight="1" x14ac:dyDescent="0.2">
      <c r="A28" s="49" t="s">
        <v>42</v>
      </c>
      <c r="B28" s="28" t="s">
        <v>121</v>
      </c>
      <c r="C28" s="46">
        <f t="shared" si="0"/>
        <v>79.099999999999994</v>
      </c>
      <c r="D28" s="47"/>
      <c r="E28" s="47">
        <v>79.099999999999994</v>
      </c>
      <c r="F28" s="1"/>
    </row>
    <row r="29" spans="1:6" ht="12.75" customHeight="1" x14ac:dyDescent="0.2">
      <c r="A29" s="49" t="s">
        <v>43</v>
      </c>
      <c r="B29" s="28" t="s">
        <v>130</v>
      </c>
      <c r="C29" s="46">
        <f t="shared" si="0"/>
        <v>103.7</v>
      </c>
      <c r="D29" s="47"/>
      <c r="E29" s="47">
        <v>103.7</v>
      </c>
      <c r="F29" s="1"/>
    </row>
    <row r="30" spans="1:6" ht="12.75" customHeight="1" x14ac:dyDescent="0.2">
      <c r="A30" s="49" t="s">
        <v>44</v>
      </c>
      <c r="B30" s="28" t="s">
        <v>147</v>
      </c>
      <c r="C30" s="46">
        <f t="shared" si="0"/>
        <v>84.3</v>
      </c>
      <c r="D30" s="47"/>
      <c r="E30" s="47">
        <v>84.3</v>
      </c>
      <c r="F30" s="1"/>
    </row>
    <row r="31" spans="1:6" ht="12.75" customHeight="1" x14ac:dyDescent="0.2">
      <c r="A31" s="49" t="s">
        <v>45</v>
      </c>
      <c r="B31" s="28" t="s">
        <v>181</v>
      </c>
      <c r="C31" s="46">
        <f t="shared" si="0"/>
        <v>15.5</v>
      </c>
      <c r="D31" s="47"/>
      <c r="E31" s="47">
        <v>15.5</v>
      </c>
      <c r="F31" s="1"/>
    </row>
    <row r="32" spans="1:6" ht="12.75" customHeight="1" x14ac:dyDescent="0.2">
      <c r="A32" s="49" t="s">
        <v>46</v>
      </c>
      <c r="B32" s="28" t="s">
        <v>95</v>
      </c>
      <c r="C32" s="46">
        <f t="shared" si="0"/>
        <v>32</v>
      </c>
      <c r="D32" s="47"/>
      <c r="E32" s="47">
        <v>32</v>
      </c>
      <c r="F32" s="1"/>
    </row>
    <row r="33" spans="1:11" ht="12.75" customHeight="1" x14ac:dyDescent="0.2">
      <c r="A33" s="49" t="s">
        <v>48</v>
      </c>
      <c r="B33" s="28" t="s">
        <v>76</v>
      </c>
      <c r="C33" s="88">
        <f t="shared" si="0"/>
        <v>43</v>
      </c>
      <c r="D33" s="47"/>
      <c r="E33" s="47">
        <v>43</v>
      </c>
      <c r="F33" s="1"/>
    </row>
    <row r="34" spans="1:11" ht="12.75" customHeight="1" x14ac:dyDescent="0.2">
      <c r="A34" s="49" t="s">
        <v>50</v>
      </c>
      <c r="B34" s="28" t="s">
        <v>188</v>
      </c>
      <c r="C34" s="88">
        <f t="shared" si="0"/>
        <v>18.2</v>
      </c>
      <c r="D34" s="47">
        <v>5</v>
      </c>
      <c r="E34" s="47">
        <v>13.2</v>
      </c>
      <c r="F34" s="1"/>
    </row>
    <row r="35" spans="1:11" ht="12.75" customHeight="1" x14ac:dyDescent="0.2">
      <c r="A35" s="49" t="s">
        <v>51</v>
      </c>
      <c r="B35" s="28" t="s">
        <v>172</v>
      </c>
      <c r="C35" s="46">
        <f t="shared" si="0"/>
        <v>78.599999999999994</v>
      </c>
      <c r="D35" s="47"/>
      <c r="E35" s="47">
        <v>78</v>
      </c>
      <c r="F35" s="1">
        <v>0.6</v>
      </c>
    </row>
    <row r="36" spans="1:11" ht="12.75" customHeight="1" x14ac:dyDescent="0.2">
      <c r="A36" s="49" t="s">
        <v>52</v>
      </c>
      <c r="B36" s="28" t="s">
        <v>77</v>
      </c>
      <c r="C36" s="46">
        <f t="shared" si="0"/>
        <v>30.3</v>
      </c>
      <c r="D36" s="47"/>
      <c r="E36" s="47">
        <v>30.3</v>
      </c>
      <c r="F36" s="1"/>
    </row>
    <row r="37" spans="1:11" ht="12.75" customHeight="1" x14ac:dyDescent="0.2">
      <c r="A37" s="49" t="s">
        <v>54</v>
      </c>
      <c r="B37" s="11" t="s">
        <v>86</v>
      </c>
      <c r="C37" s="88">
        <f t="shared" si="0"/>
        <v>72.900000000000006</v>
      </c>
      <c r="D37" s="47"/>
      <c r="E37" s="47">
        <v>72.900000000000006</v>
      </c>
      <c r="F37" s="1"/>
    </row>
    <row r="38" spans="1:11" ht="12.75" customHeight="1" x14ac:dyDescent="0.2">
      <c r="A38" s="49" t="s">
        <v>56</v>
      </c>
      <c r="B38" s="28" t="s">
        <v>96</v>
      </c>
      <c r="C38" s="46">
        <f t="shared" si="0"/>
        <v>42.1</v>
      </c>
      <c r="D38" s="47"/>
      <c r="E38" s="47">
        <v>42.1</v>
      </c>
      <c r="F38" s="1"/>
    </row>
    <row r="39" spans="1:11" ht="12.75" customHeight="1" x14ac:dyDescent="0.2">
      <c r="A39" s="49" t="s">
        <v>57</v>
      </c>
      <c r="B39" s="28" t="s">
        <v>148</v>
      </c>
      <c r="C39" s="46">
        <f t="shared" si="0"/>
        <v>54</v>
      </c>
      <c r="D39" s="47"/>
      <c r="E39" s="47">
        <v>54</v>
      </c>
      <c r="F39" s="1"/>
    </row>
    <row r="40" spans="1:11" ht="12.75" customHeight="1" x14ac:dyDescent="0.2">
      <c r="A40" s="49" t="s">
        <v>58</v>
      </c>
      <c r="B40" s="28" t="s">
        <v>149</v>
      </c>
      <c r="C40" s="46">
        <f t="shared" si="0"/>
        <v>9.4</v>
      </c>
      <c r="D40" s="47"/>
      <c r="E40" s="47">
        <v>9.4</v>
      </c>
      <c r="F40" s="1"/>
    </row>
    <row r="41" spans="1:11" ht="12.75" customHeight="1" x14ac:dyDescent="0.2">
      <c r="A41" s="49" t="s">
        <v>59</v>
      </c>
      <c r="B41" s="28" t="s">
        <v>157</v>
      </c>
      <c r="C41" s="46">
        <f t="shared" si="0"/>
        <v>29</v>
      </c>
      <c r="D41" s="47"/>
      <c r="E41" s="47">
        <v>18</v>
      </c>
      <c r="F41" s="1">
        <v>11</v>
      </c>
    </row>
    <row r="42" spans="1:11" ht="12.75" customHeight="1" x14ac:dyDescent="0.2">
      <c r="A42" s="49" t="s">
        <v>60</v>
      </c>
      <c r="B42" s="28" t="s">
        <v>122</v>
      </c>
      <c r="C42" s="46">
        <f t="shared" ref="C42:C61" si="1">D42+E42+F42</f>
        <v>15</v>
      </c>
      <c r="D42" s="47"/>
      <c r="E42" s="47">
        <v>14</v>
      </c>
      <c r="F42" s="1">
        <v>1</v>
      </c>
    </row>
    <row r="43" spans="1:11" ht="12.75" customHeight="1" x14ac:dyDescent="0.2">
      <c r="A43" s="49" t="s">
        <v>61</v>
      </c>
      <c r="B43" s="28" t="s">
        <v>98</v>
      </c>
      <c r="C43" s="46">
        <f t="shared" si="1"/>
        <v>57.7</v>
      </c>
      <c r="D43" s="47">
        <v>57.7</v>
      </c>
      <c r="E43" s="47"/>
      <c r="F43" s="1"/>
      <c r="G43" s="31"/>
      <c r="H43" s="31"/>
      <c r="J43" s="31"/>
    </row>
    <row r="44" spans="1:11" ht="12.75" customHeight="1" x14ac:dyDescent="0.2">
      <c r="A44" s="49" t="s">
        <v>62</v>
      </c>
      <c r="B44" s="28" t="s">
        <v>171</v>
      </c>
      <c r="C44" s="46">
        <f t="shared" si="1"/>
        <v>0.5</v>
      </c>
      <c r="D44">
        <v>0.2</v>
      </c>
      <c r="E44" s="47"/>
      <c r="F44" s="1">
        <v>0.3</v>
      </c>
      <c r="G44" s="31"/>
      <c r="H44" s="31"/>
      <c r="I44" s="50"/>
      <c r="J44" s="31"/>
    </row>
    <row r="45" spans="1:11" ht="12.75" customHeight="1" x14ac:dyDescent="0.2">
      <c r="A45" s="49" t="s">
        <v>63</v>
      </c>
      <c r="B45" s="51" t="s">
        <v>154</v>
      </c>
      <c r="C45" s="46">
        <f t="shared" si="1"/>
        <v>30</v>
      </c>
      <c r="D45" s="47">
        <v>30</v>
      </c>
      <c r="E45" s="52"/>
      <c r="F45" s="1"/>
    </row>
    <row r="46" spans="1:11" ht="12.75" customHeight="1" x14ac:dyDescent="0.2">
      <c r="A46" s="53" t="s">
        <v>182</v>
      </c>
      <c r="B46" s="54" t="s">
        <v>183</v>
      </c>
      <c r="C46" s="88">
        <f t="shared" si="1"/>
        <v>8</v>
      </c>
      <c r="D46" s="47">
        <v>8</v>
      </c>
      <c r="E46" s="52"/>
      <c r="F46" s="1"/>
    </row>
    <row r="47" spans="1:11" ht="12.75" customHeight="1" x14ac:dyDescent="0.2">
      <c r="A47" s="49" t="s">
        <v>70</v>
      </c>
      <c r="B47" s="28" t="s">
        <v>184</v>
      </c>
      <c r="C47" s="46">
        <f t="shared" si="1"/>
        <v>25</v>
      </c>
      <c r="D47" s="47">
        <v>25</v>
      </c>
      <c r="E47" s="52"/>
      <c r="F47" s="1"/>
      <c r="I47" s="6"/>
    </row>
    <row r="48" spans="1:11" ht="12.75" customHeight="1" x14ac:dyDescent="0.2">
      <c r="A48" s="49" t="s">
        <v>78</v>
      </c>
      <c r="B48" s="28" t="s">
        <v>185</v>
      </c>
      <c r="C48" s="88">
        <f t="shared" si="1"/>
        <v>46.5</v>
      </c>
      <c r="D48" s="47">
        <v>46.5</v>
      </c>
      <c r="E48" s="52"/>
      <c r="F48" s="1"/>
      <c r="G48" s="31"/>
      <c r="H48" s="31"/>
      <c r="I48" s="31"/>
      <c r="J48" s="31"/>
      <c r="K48" s="31"/>
    </row>
    <row r="49" spans="1:11" ht="12.75" customHeight="1" x14ac:dyDescent="0.2">
      <c r="A49" s="49" t="s">
        <v>79</v>
      </c>
      <c r="B49" s="55" t="s">
        <v>186</v>
      </c>
      <c r="C49" s="46">
        <f t="shared" si="1"/>
        <v>25</v>
      </c>
      <c r="D49" s="47">
        <v>25</v>
      </c>
      <c r="E49" s="52"/>
      <c r="F49" s="1"/>
    </row>
    <row r="50" spans="1:11" ht="12.75" customHeight="1" x14ac:dyDescent="0.2">
      <c r="A50" s="49" t="s">
        <v>80</v>
      </c>
      <c r="B50" s="28" t="s">
        <v>133</v>
      </c>
      <c r="C50" s="46">
        <f t="shared" si="1"/>
        <v>966.3</v>
      </c>
      <c r="D50" s="47"/>
      <c r="E50" s="47">
        <v>966</v>
      </c>
      <c r="F50" s="1">
        <v>0.3</v>
      </c>
    </row>
    <row r="51" spans="1:11" ht="12.75" customHeight="1" x14ac:dyDescent="0.2">
      <c r="A51" s="49" t="s">
        <v>81</v>
      </c>
      <c r="B51" s="28" t="s">
        <v>73</v>
      </c>
      <c r="C51" s="46">
        <f t="shared" si="1"/>
        <v>4</v>
      </c>
      <c r="D51" s="47">
        <v>1.5</v>
      </c>
      <c r="E51" s="47"/>
      <c r="F51" s="1">
        <v>2.5</v>
      </c>
    </row>
    <row r="52" spans="1:11" ht="12.75" customHeight="1" x14ac:dyDescent="0.2">
      <c r="A52" s="49" t="s">
        <v>82</v>
      </c>
      <c r="B52" s="28" t="s">
        <v>94</v>
      </c>
      <c r="C52" s="46">
        <f t="shared" si="1"/>
        <v>9</v>
      </c>
      <c r="D52" s="47">
        <v>9</v>
      </c>
      <c r="E52" s="47"/>
      <c r="F52" s="1"/>
    </row>
    <row r="53" spans="1:11" ht="12.75" customHeight="1" x14ac:dyDescent="0.2">
      <c r="A53" s="49" t="s">
        <v>83</v>
      </c>
      <c r="B53" s="28" t="s">
        <v>123</v>
      </c>
      <c r="C53" s="46">
        <f t="shared" si="1"/>
        <v>254.5</v>
      </c>
      <c r="D53" s="47">
        <v>250.5</v>
      </c>
      <c r="E53" s="47"/>
      <c r="F53" s="1">
        <v>4</v>
      </c>
      <c r="I53" s="6"/>
    </row>
    <row r="54" spans="1:11" ht="12.75" customHeight="1" x14ac:dyDescent="0.2">
      <c r="A54" s="49" t="s">
        <v>84</v>
      </c>
      <c r="B54" s="28" t="s">
        <v>89</v>
      </c>
      <c r="C54" s="46">
        <f t="shared" si="1"/>
        <v>1</v>
      </c>
      <c r="D54" s="47">
        <v>1</v>
      </c>
      <c r="E54" s="47"/>
      <c r="F54" s="1"/>
    </row>
    <row r="55" spans="1:11" ht="12.75" customHeight="1" x14ac:dyDescent="0.2">
      <c r="A55" s="49" t="s">
        <v>87</v>
      </c>
      <c r="B55" s="28" t="s">
        <v>125</v>
      </c>
      <c r="C55" s="46">
        <f t="shared" si="1"/>
        <v>0.3</v>
      </c>
      <c r="D55" s="47">
        <v>0.3</v>
      </c>
      <c r="E55" s="47"/>
      <c r="F55" s="1"/>
    </row>
    <row r="56" spans="1:11" ht="12.75" customHeight="1" x14ac:dyDescent="0.2">
      <c r="A56" s="49" t="s">
        <v>88</v>
      </c>
      <c r="B56" s="28" t="s">
        <v>126</v>
      </c>
      <c r="C56" s="46">
        <f t="shared" si="1"/>
        <v>4</v>
      </c>
      <c r="D56" s="47">
        <v>4</v>
      </c>
      <c r="E56" s="47"/>
      <c r="F56" s="1"/>
      <c r="G56" s="31"/>
      <c r="I56" s="31"/>
      <c r="J56" s="31"/>
      <c r="K56" s="31"/>
    </row>
    <row r="57" spans="1:11" ht="12.75" customHeight="1" x14ac:dyDescent="0.2">
      <c r="A57" s="49" t="s">
        <v>91</v>
      </c>
      <c r="B57" s="28" t="s">
        <v>127</v>
      </c>
      <c r="C57" s="46">
        <f t="shared" si="1"/>
        <v>5.4</v>
      </c>
      <c r="D57" s="47">
        <v>2.2000000000000002</v>
      </c>
      <c r="E57" s="47"/>
      <c r="F57" s="1">
        <v>3.2</v>
      </c>
    </row>
    <row r="58" spans="1:11" ht="12.75" customHeight="1" x14ac:dyDescent="0.2">
      <c r="A58" s="49" t="s">
        <v>92</v>
      </c>
      <c r="B58" s="28" t="s">
        <v>128</v>
      </c>
      <c r="C58" s="46">
        <f t="shared" si="1"/>
        <v>1.8</v>
      </c>
      <c r="D58" s="47">
        <v>0.3</v>
      </c>
      <c r="E58" s="47"/>
      <c r="F58" s="1">
        <v>1.5</v>
      </c>
    </row>
    <row r="59" spans="1:11" ht="12.75" customHeight="1" x14ac:dyDescent="0.2">
      <c r="A59" s="49" t="s">
        <v>93</v>
      </c>
      <c r="B59" s="28" t="s">
        <v>124</v>
      </c>
      <c r="C59" s="46">
        <f t="shared" si="1"/>
        <v>32.5</v>
      </c>
      <c r="D59" s="47">
        <v>10</v>
      </c>
      <c r="E59" s="47"/>
      <c r="F59" s="1">
        <v>22.5</v>
      </c>
    </row>
    <row r="60" spans="1:11" ht="12.75" customHeight="1" x14ac:dyDescent="0.2">
      <c r="A60" s="49" t="s">
        <v>90</v>
      </c>
      <c r="B60" s="28" t="s">
        <v>135</v>
      </c>
      <c r="C60" s="46">
        <f t="shared" si="1"/>
        <v>3.2</v>
      </c>
      <c r="D60" s="47">
        <v>3.2</v>
      </c>
      <c r="E60" s="47"/>
      <c r="F60" s="1"/>
    </row>
    <row r="61" spans="1:11" ht="12.75" customHeight="1" x14ac:dyDescent="0.2">
      <c r="A61" s="49" t="s">
        <v>134</v>
      </c>
      <c r="B61" s="28" t="s">
        <v>64</v>
      </c>
      <c r="C61" s="46">
        <f t="shared" si="1"/>
        <v>45.5</v>
      </c>
      <c r="D61" s="47">
        <v>2.5</v>
      </c>
      <c r="E61" s="47"/>
      <c r="F61" s="1">
        <v>43</v>
      </c>
      <c r="I61" s="6"/>
    </row>
    <row r="62" spans="1:11" x14ac:dyDescent="0.2">
      <c r="A62" s="56"/>
      <c r="B62" s="57" t="s">
        <v>187</v>
      </c>
      <c r="C62" s="58">
        <f t="shared" ref="C62:F62" si="2">SUM(C10:C61)</f>
        <v>3052.9000000000005</v>
      </c>
      <c r="D62" s="58">
        <f t="shared" si="2"/>
        <v>1068.2</v>
      </c>
      <c r="E62" s="58">
        <f t="shared" si="2"/>
        <v>1855.4</v>
      </c>
      <c r="F62" s="58">
        <f t="shared" si="2"/>
        <v>129.30000000000001</v>
      </c>
      <c r="G62" s="59"/>
    </row>
    <row r="63" spans="1:11" x14ac:dyDescent="0.2">
      <c r="A63" s="29"/>
      <c r="B63" s="60"/>
      <c r="C63" s="61"/>
      <c r="D63" s="61"/>
      <c r="E63" s="61"/>
    </row>
    <row r="64" spans="1:11" x14ac:dyDescent="0.2">
      <c r="A64" s="29"/>
      <c r="B64" s="60"/>
      <c r="C64" s="71"/>
      <c r="D64" s="71"/>
      <c r="E64" s="61"/>
    </row>
  </sheetData>
  <mergeCells count="2">
    <mergeCell ref="A5:F6"/>
    <mergeCell ref="A7:C7"/>
  </mergeCells>
  <pageMargins left="0.9055118110236221" right="0.70866141732283472" top="0.74803149606299213" bottom="0.74803149606299213" header="0.31496062992125984" footer="0.31496062992125984"/>
  <pageSetup paperSize="9" orientation="portrait" horizontalDpi="0" verticalDpi="0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3"/>
  <sheetViews>
    <sheetView zoomScaleNormal="100" workbookViewId="0"/>
  </sheetViews>
  <sheetFormatPr defaultRowHeight="12.75" x14ac:dyDescent="0.2"/>
  <cols>
    <col min="1" max="1" width="11.85546875" customWidth="1"/>
    <col min="2" max="2" width="36" customWidth="1"/>
    <col min="3" max="3" width="5.28515625" customWidth="1"/>
    <col min="4" max="4" width="8.7109375" customWidth="1"/>
    <col min="5" max="5" width="8.85546875" customWidth="1"/>
    <col min="6" max="6" width="9.140625" customWidth="1"/>
    <col min="7" max="7" width="8.42578125" customWidth="1"/>
    <col min="8" max="9" width="8" customWidth="1"/>
    <col min="10" max="10" width="10.140625" bestFit="1" customWidth="1"/>
  </cols>
  <sheetData>
    <row r="1" spans="1:9" x14ac:dyDescent="0.2">
      <c r="E1" s="7" t="s">
        <v>0</v>
      </c>
      <c r="F1" s="7"/>
    </row>
    <row r="2" spans="1:9" x14ac:dyDescent="0.2">
      <c r="E2" s="8" t="s">
        <v>260</v>
      </c>
      <c r="F2" s="8"/>
    </row>
    <row r="3" spans="1:9" x14ac:dyDescent="0.2">
      <c r="E3" s="8" t="s">
        <v>842</v>
      </c>
      <c r="F3" s="8"/>
      <c r="G3" s="147" t="s">
        <v>327</v>
      </c>
    </row>
    <row r="4" spans="1:9" ht="15.75" customHeight="1" x14ac:dyDescent="0.25">
      <c r="A4" s="464" t="s">
        <v>328</v>
      </c>
      <c r="B4" s="464"/>
      <c r="C4" s="464"/>
      <c r="D4" s="464"/>
      <c r="E4" s="464"/>
      <c r="F4" s="464"/>
      <c r="G4" s="464"/>
    </row>
    <row r="5" spans="1:9" x14ac:dyDescent="0.2">
      <c r="D5" s="7"/>
      <c r="E5" s="7"/>
      <c r="F5" s="474" t="s">
        <v>168</v>
      </c>
      <c r="G5" s="474"/>
      <c r="H5" s="196"/>
      <c r="I5" s="196"/>
    </row>
    <row r="6" spans="1:9" ht="11.25" customHeight="1" x14ac:dyDescent="0.2">
      <c r="A6" s="471" t="s">
        <v>111</v>
      </c>
      <c r="B6" s="475" t="s">
        <v>112</v>
      </c>
      <c r="C6" s="478" t="s">
        <v>100</v>
      </c>
      <c r="D6" s="465" t="s">
        <v>71</v>
      </c>
      <c r="E6" s="468" t="s">
        <v>65</v>
      </c>
      <c r="F6" s="469"/>
      <c r="G6" s="470"/>
      <c r="H6" s="197"/>
      <c r="I6" s="197"/>
    </row>
    <row r="7" spans="1:9" ht="12.75" customHeight="1" x14ac:dyDescent="0.2">
      <c r="A7" s="472"/>
      <c r="B7" s="476"/>
      <c r="C7" s="479"/>
      <c r="D7" s="466"/>
      <c r="E7" s="468" t="s">
        <v>66</v>
      </c>
      <c r="F7" s="469"/>
      <c r="G7" s="471" t="s">
        <v>67</v>
      </c>
      <c r="H7" s="198"/>
      <c r="I7" s="198"/>
    </row>
    <row r="8" spans="1:9" ht="11.25" customHeight="1" x14ac:dyDescent="0.2">
      <c r="A8" s="472"/>
      <c r="B8" s="476"/>
      <c r="C8" s="479"/>
      <c r="D8" s="466"/>
      <c r="E8" s="461" t="s">
        <v>69</v>
      </c>
      <c r="F8" s="461" t="s">
        <v>68</v>
      </c>
      <c r="G8" s="472"/>
      <c r="H8" s="198"/>
      <c r="I8" s="198"/>
    </row>
    <row r="9" spans="1:9" ht="11.25" customHeight="1" x14ac:dyDescent="0.2">
      <c r="A9" s="472"/>
      <c r="B9" s="476"/>
      <c r="C9" s="479"/>
      <c r="D9" s="466"/>
      <c r="E9" s="462"/>
      <c r="F9" s="462"/>
      <c r="G9" s="472"/>
      <c r="H9" s="198"/>
      <c r="I9" s="198"/>
    </row>
    <row r="10" spans="1:9" ht="45" customHeight="1" x14ac:dyDescent="0.2">
      <c r="A10" s="473"/>
      <c r="B10" s="477"/>
      <c r="C10" s="480"/>
      <c r="D10" s="467"/>
      <c r="E10" s="463"/>
      <c r="F10" s="463"/>
      <c r="G10" s="473"/>
      <c r="H10" s="198"/>
      <c r="I10" s="198"/>
    </row>
    <row r="11" spans="1:9" x14ac:dyDescent="0.2">
      <c r="A11" s="9">
        <v>1</v>
      </c>
      <c r="B11" s="146">
        <v>2</v>
      </c>
      <c r="C11" s="10">
        <v>3</v>
      </c>
      <c r="D11" s="199">
        <v>4</v>
      </c>
      <c r="E11" s="199">
        <v>5</v>
      </c>
      <c r="F11" s="199">
        <v>6</v>
      </c>
      <c r="G11" s="199">
        <v>7</v>
      </c>
      <c r="H11" s="200"/>
      <c r="I11" s="200"/>
    </row>
    <row r="12" spans="1:9" x14ac:dyDescent="0.2">
      <c r="A12" s="201" t="s">
        <v>2</v>
      </c>
      <c r="B12" s="202" t="s">
        <v>99</v>
      </c>
      <c r="C12" s="203"/>
      <c r="D12" s="204">
        <f>SUM(E12+G12)</f>
        <v>1519.2</v>
      </c>
      <c r="E12" s="205">
        <f>SUM(E14)</f>
        <v>1519.2</v>
      </c>
      <c r="F12" s="204">
        <f t="shared" ref="F12" si="0">SUM(F14)</f>
        <v>1300.0999999999999</v>
      </c>
      <c r="G12" s="204"/>
      <c r="H12" s="206"/>
      <c r="I12" s="206"/>
    </row>
    <row r="13" spans="1:9" x14ac:dyDescent="0.2">
      <c r="A13" s="207"/>
      <c r="B13" s="16" t="s">
        <v>65</v>
      </c>
      <c r="C13" s="208"/>
      <c r="D13" s="209"/>
      <c r="E13" s="55"/>
      <c r="F13" s="51"/>
      <c r="G13" s="209"/>
      <c r="H13" s="51"/>
      <c r="I13" s="51"/>
    </row>
    <row r="14" spans="1:9" x14ac:dyDescent="0.2">
      <c r="A14" s="207" t="s">
        <v>4</v>
      </c>
      <c r="B14" s="12" t="s">
        <v>120</v>
      </c>
      <c r="C14" s="210" t="s">
        <v>108</v>
      </c>
      <c r="D14" s="209">
        <f t="shared" ref="D14:D17" si="1">SUM(E14+G14)</f>
        <v>1519.2</v>
      </c>
      <c r="E14" s="55">
        <f>SUM(E15+E16+E17)</f>
        <v>1519.2</v>
      </c>
      <c r="F14" s="209">
        <f t="shared" ref="F14" si="2">SUM(F15+F16+F17)</f>
        <v>1300.0999999999999</v>
      </c>
      <c r="G14" s="209"/>
      <c r="H14" s="51"/>
      <c r="I14" s="51"/>
    </row>
    <row r="15" spans="1:9" x14ac:dyDescent="0.2">
      <c r="A15" s="207" t="s">
        <v>6</v>
      </c>
      <c r="B15" s="211" t="s">
        <v>329</v>
      </c>
      <c r="C15" s="210"/>
      <c r="D15" s="209">
        <f t="shared" si="1"/>
        <v>315.3</v>
      </c>
      <c r="E15" s="55">
        <v>315.3</v>
      </c>
      <c r="F15" s="51">
        <v>225.8</v>
      </c>
      <c r="G15" s="209"/>
      <c r="H15" s="51"/>
      <c r="I15" s="51"/>
    </row>
    <row r="16" spans="1:9" ht="25.5" customHeight="1" x14ac:dyDescent="0.2">
      <c r="A16" s="207" t="s">
        <v>7</v>
      </c>
      <c r="B16" s="212" t="s">
        <v>330</v>
      </c>
      <c r="C16" s="208"/>
      <c r="D16" s="209">
        <f t="shared" si="1"/>
        <v>1116.4000000000001</v>
      </c>
      <c r="E16" s="55">
        <v>1116.4000000000001</v>
      </c>
      <c r="F16" s="213">
        <v>1063.2</v>
      </c>
      <c r="G16" s="209"/>
      <c r="H16" s="51"/>
      <c r="I16" s="51"/>
    </row>
    <row r="17" spans="1:21" x14ac:dyDescent="0.2">
      <c r="A17" s="207" t="s">
        <v>331</v>
      </c>
      <c r="B17" s="211" t="s">
        <v>332</v>
      </c>
      <c r="C17" s="208"/>
      <c r="D17" s="214">
        <f t="shared" si="1"/>
        <v>87.5</v>
      </c>
      <c r="E17" s="215">
        <v>87.5</v>
      </c>
      <c r="F17" s="216">
        <v>11.1</v>
      </c>
      <c r="G17" s="214"/>
      <c r="H17" s="51"/>
      <c r="I17" s="51"/>
    </row>
    <row r="18" spans="1:21" x14ac:dyDescent="0.2">
      <c r="A18" s="217" t="s">
        <v>14</v>
      </c>
      <c r="B18" s="202" t="s">
        <v>333</v>
      </c>
      <c r="C18" s="218"/>
      <c r="D18" s="443">
        <f>SUM(E18+G18)</f>
        <v>2005.0000000000002</v>
      </c>
      <c r="E18" s="439">
        <f>SUM(E20)</f>
        <v>2005.0000000000002</v>
      </c>
      <c r="F18" s="220">
        <f t="shared" ref="F18" si="3">SUM(F20)</f>
        <v>1616.1999999999998</v>
      </c>
      <c r="G18" s="220"/>
      <c r="H18" s="206"/>
      <c r="I18" s="206"/>
    </row>
    <row r="19" spans="1:21" x14ac:dyDescent="0.2">
      <c r="A19" s="221"/>
      <c r="B19" s="222" t="s">
        <v>65</v>
      </c>
      <c r="C19" s="223"/>
      <c r="D19" s="440"/>
      <c r="E19" s="276"/>
      <c r="F19" s="173"/>
      <c r="G19" s="209"/>
      <c r="H19" s="51"/>
      <c r="I19" s="51"/>
    </row>
    <row r="20" spans="1:21" x14ac:dyDescent="0.2">
      <c r="A20" s="221" t="s">
        <v>15</v>
      </c>
      <c r="B20" s="225" t="s">
        <v>120</v>
      </c>
      <c r="C20" s="226" t="s">
        <v>108</v>
      </c>
      <c r="D20" s="440">
        <f t="shared" ref="D20:D24" si="4">SUM(E20+G20)</f>
        <v>2005.0000000000002</v>
      </c>
      <c r="E20" s="276">
        <f>SUM(E21+E22+E23+E24)</f>
        <v>2005.0000000000002</v>
      </c>
      <c r="F20" s="209">
        <f t="shared" ref="F20" si="5">SUM(F21+F22+F23+F24)</f>
        <v>1616.1999999999998</v>
      </c>
      <c r="G20" s="209"/>
      <c r="H20" s="51"/>
      <c r="I20" s="51"/>
    </row>
    <row r="21" spans="1:21" x14ac:dyDescent="0.2">
      <c r="A21" s="221" t="s">
        <v>16</v>
      </c>
      <c r="B21" s="211" t="s">
        <v>329</v>
      </c>
      <c r="C21" s="226"/>
      <c r="D21" s="224">
        <f t="shared" si="4"/>
        <v>616.5</v>
      </c>
      <c r="E21" s="209">
        <v>616.5</v>
      </c>
      <c r="F21" s="227">
        <v>384.5</v>
      </c>
      <c r="G21" s="209"/>
      <c r="H21" s="51"/>
      <c r="I21" s="51"/>
    </row>
    <row r="22" spans="1:21" ht="24" x14ac:dyDescent="0.2">
      <c r="A22" s="207" t="s">
        <v>17</v>
      </c>
      <c r="B22" s="212" t="s">
        <v>330</v>
      </c>
      <c r="C22" s="208"/>
      <c r="D22" s="224">
        <f t="shared" si="4"/>
        <v>1193.2</v>
      </c>
      <c r="E22" s="209">
        <v>1193.2</v>
      </c>
      <c r="F22" s="227">
        <v>1142.0999999999999</v>
      </c>
      <c r="G22" s="209"/>
      <c r="H22" s="51"/>
      <c r="I22" s="51"/>
    </row>
    <row r="23" spans="1:21" ht="36" x14ac:dyDescent="0.2">
      <c r="A23" s="17" t="s">
        <v>131</v>
      </c>
      <c r="B23" s="212" t="s">
        <v>334</v>
      </c>
      <c r="C23" s="208"/>
      <c r="D23" s="224">
        <f t="shared" si="4"/>
        <v>89.9</v>
      </c>
      <c r="E23" s="209">
        <v>89.9</v>
      </c>
      <c r="F23" s="227">
        <v>88.6</v>
      </c>
      <c r="G23" s="209"/>
      <c r="H23" s="51"/>
      <c r="I23" s="51"/>
      <c r="U23" s="31"/>
    </row>
    <row r="24" spans="1:21" x14ac:dyDescent="0.2">
      <c r="A24" s="207" t="s">
        <v>335</v>
      </c>
      <c r="B24" s="211" t="s">
        <v>332</v>
      </c>
      <c r="C24" s="208"/>
      <c r="D24" s="224">
        <f t="shared" si="4"/>
        <v>105.4</v>
      </c>
      <c r="E24" s="209">
        <v>105.4</v>
      </c>
      <c r="F24" s="227">
        <v>1</v>
      </c>
      <c r="G24" s="209"/>
      <c r="H24" s="51"/>
      <c r="I24" s="51"/>
    </row>
    <row r="25" spans="1:21" s="229" customFormat="1" x14ac:dyDescent="0.2">
      <c r="A25" s="201" t="s">
        <v>18</v>
      </c>
      <c r="B25" s="202" t="s">
        <v>156</v>
      </c>
      <c r="C25" s="228"/>
      <c r="D25" s="204">
        <f>SUM(E25+G25)</f>
        <v>1151.5</v>
      </c>
      <c r="E25" s="205">
        <f>SUM(E27)</f>
        <v>1151.5</v>
      </c>
      <c r="F25" s="204">
        <f t="shared" ref="F25" si="6">SUM(F27)</f>
        <v>918.89999999999986</v>
      </c>
      <c r="G25" s="204"/>
      <c r="H25" s="206"/>
      <c r="I25" s="206"/>
    </row>
    <row r="26" spans="1:21" x14ac:dyDescent="0.2">
      <c r="A26" s="207"/>
      <c r="B26" s="16" t="s">
        <v>65</v>
      </c>
      <c r="C26" s="208"/>
      <c r="D26" s="220"/>
      <c r="E26" s="55"/>
      <c r="F26" s="51"/>
      <c r="G26" s="209"/>
      <c r="H26" s="51"/>
      <c r="I26" s="51"/>
    </row>
    <row r="27" spans="1:21" x14ac:dyDescent="0.2">
      <c r="A27" s="207" t="s">
        <v>20</v>
      </c>
      <c r="B27" s="12" t="s">
        <v>120</v>
      </c>
      <c r="C27" s="210" t="s">
        <v>108</v>
      </c>
      <c r="D27" s="209">
        <f t="shared" ref="D27:D30" si="7">SUM(E27+G27)</f>
        <v>1151.5</v>
      </c>
      <c r="E27" s="55">
        <f>SUM(E28+E29+E30)</f>
        <v>1151.5</v>
      </c>
      <c r="F27" s="209">
        <f t="shared" ref="F27" si="8">SUM(F28+F29+F30)</f>
        <v>918.89999999999986</v>
      </c>
      <c r="G27" s="209"/>
      <c r="H27" s="51"/>
      <c r="I27" s="51"/>
    </row>
    <row r="28" spans="1:21" x14ac:dyDescent="0.2">
      <c r="A28" s="207" t="s">
        <v>159</v>
      </c>
      <c r="B28" s="211" t="s">
        <v>329</v>
      </c>
      <c r="C28" s="210"/>
      <c r="D28" s="209">
        <f t="shared" si="7"/>
        <v>440.9</v>
      </c>
      <c r="E28" s="55">
        <v>440.9</v>
      </c>
      <c r="F28" s="230">
        <v>284.7</v>
      </c>
      <c r="G28" s="209"/>
      <c r="H28" s="51"/>
      <c r="I28" s="51"/>
    </row>
    <row r="29" spans="1:21" ht="24" x14ac:dyDescent="0.2">
      <c r="A29" s="207" t="s">
        <v>336</v>
      </c>
      <c r="B29" s="212" t="s">
        <v>330</v>
      </c>
      <c r="C29" s="208"/>
      <c r="D29" s="209">
        <f t="shared" si="7"/>
        <v>650.9</v>
      </c>
      <c r="E29" s="55">
        <v>650.9</v>
      </c>
      <c r="F29" s="230">
        <v>626.9</v>
      </c>
      <c r="G29" s="209"/>
      <c r="H29" s="51"/>
      <c r="I29" s="51"/>
    </row>
    <row r="30" spans="1:21" x14ac:dyDescent="0.2">
      <c r="A30" s="207" t="s">
        <v>337</v>
      </c>
      <c r="B30" s="211" t="s">
        <v>332</v>
      </c>
      <c r="C30" s="208"/>
      <c r="D30" s="214">
        <f t="shared" si="7"/>
        <v>59.7</v>
      </c>
      <c r="E30" s="215">
        <v>59.7</v>
      </c>
      <c r="F30" s="216">
        <v>7.3</v>
      </c>
      <c r="G30" s="214"/>
      <c r="H30" s="51"/>
      <c r="I30" s="51"/>
    </row>
    <row r="31" spans="1:21" s="229" customFormat="1" x14ac:dyDescent="0.2">
      <c r="A31" s="201" t="s">
        <v>23</v>
      </c>
      <c r="B31" s="202" t="s">
        <v>167</v>
      </c>
      <c r="C31" s="231"/>
      <c r="D31" s="232">
        <f>SUM(E31+G31)</f>
        <v>704.5</v>
      </c>
      <c r="E31" s="204">
        <f>SUM(E33)</f>
        <v>704.5</v>
      </c>
      <c r="F31" s="204">
        <f t="shared" ref="F31" si="9">SUM(F33)</f>
        <v>583.09999999999991</v>
      </c>
      <c r="G31" s="204"/>
      <c r="H31" s="206"/>
      <c r="I31" s="206"/>
    </row>
    <row r="32" spans="1:21" x14ac:dyDescent="0.2">
      <c r="A32" s="207"/>
      <c r="B32" s="16" t="s">
        <v>65</v>
      </c>
      <c r="C32" s="16"/>
      <c r="D32" s="232"/>
      <c r="E32" s="209"/>
      <c r="F32" s="173"/>
      <c r="G32" s="209"/>
      <c r="H32" s="51"/>
      <c r="I32" s="51"/>
    </row>
    <row r="33" spans="1:9" x14ac:dyDescent="0.2">
      <c r="A33" s="207" t="s">
        <v>25</v>
      </c>
      <c r="B33" s="12" t="s">
        <v>120</v>
      </c>
      <c r="C33" s="20" t="s">
        <v>108</v>
      </c>
      <c r="D33" s="173">
        <f t="shared" ref="D33:D36" si="10">SUM(E33+G33)</f>
        <v>704.5</v>
      </c>
      <c r="E33" s="209">
        <f>SUM(E34+E35+E36)</f>
        <v>704.5</v>
      </c>
      <c r="F33" s="209">
        <f t="shared" ref="F33" si="11">SUM(F34+F35+F36)</f>
        <v>583.09999999999991</v>
      </c>
      <c r="G33" s="209"/>
      <c r="H33" s="51"/>
      <c r="I33" s="51"/>
    </row>
    <row r="34" spans="1:9" x14ac:dyDescent="0.2">
      <c r="A34" s="207" t="s">
        <v>160</v>
      </c>
      <c r="B34" s="211" t="s">
        <v>329</v>
      </c>
      <c r="C34" s="20"/>
      <c r="D34" s="173">
        <f t="shared" si="10"/>
        <v>332.6</v>
      </c>
      <c r="E34" s="209">
        <v>332.6</v>
      </c>
      <c r="F34" s="227">
        <v>248.1</v>
      </c>
      <c r="G34" s="209"/>
      <c r="H34" s="51"/>
      <c r="I34" s="51"/>
    </row>
    <row r="35" spans="1:9" ht="24" x14ac:dyDescent="0.2">
      <c r="A35" s="207" t="s">
        <v>161</v>
      </c>
      <c r="B35" s="212" t="s">
        <v>330</v>
      </c>
      <c r="C35" s="16"/>
      <c r="D35" s="173">
        <f t="shared" si="10"/>
        <v>345.1</v>
      </c>
      <c r="E35" s="209">
        <v>345.1</v>
      </c>
      <c r="F35" s="227">
        <v>332.7</v>
      </c>
      <c r="G35" s="209"/>
      <c r="H35" s="51"/>
      <c r="I35" s="51"/>
    </row>
    <row r="36" spans="1:9" x14ac:dyDescent="0.2">
      <c r="A36" s="207" t="s">
        <v>162</v>
      </c>
      <c r="B36" s="211" t="s">
        <v>332</v>
      </c>
      <c r="C36" s="233"/>
      <c r="D36" s="173">
        <f t="shared" si="10"/>
        <v>26.8</v>
      </c>
      <c r="E36" s="209">
        <v>26.8</v>
      </c>
      <c r="F36" s="227">
        <v>2.2999999999999998</v>
      </c>
      <c r="G36" s="209"/>
      <c r="H36" s="51"/>
      <c r="I36" s="51"/>
    </row>
    <row r="37" spans="1:9" s="229" customFormat="1" x14ac:dyDescent="0.2">
      <c r="A37" s="201" t="s">
        <v>27</v>
      </c>
      <c r="B37" s="231" t="s">
        <v>150</v>
      </c>
      <c r="C37" s="228"/>
      <c r="D37" s="204">
        <f>SUM(E37+G37)</f>
        <v>1510.8</v>
      </c>
      <c r="E37" s="205">
        <f>SUM(E39)</f>
        <v>1510.8</v>
      </c>
      <c r="F37" s="204">
        <f t="shared" ref="F37" si="12">SUM(F39)</f>
        <v>1279.8000000000002</v>
      </c>
      <c r="G37" s="204"/>
      <c r="H37" s="206"/>
      <c r="I37" s="206"/>
    </row>
    <row r="38" spans="1:9" x14ac:dyDescent="0.2">
      <c r="A38" s="207"/>
      <c r="B38" s="16" t="s">
        <v>65</v>
      </c>
      <c r="C38" s="208"/>
      <c r="D38" s="220"/>
      <c r="E38" s="55"/>
      <c r="F38" s="51"/>
      <c r="G38" s="209"/>
      <c r="H38" s="51"/>
      <c r="I38" s="51"/>
    </row>
    <row r="39" spans="1:9" x14ac:dyDescent="0.2">
      <c r="A39" s="207" t="s">
        <v>163</v>
      </c>
      <c r="B39" s="12" t="s">
        <v>120</v>
      </c>
      <c r="C39" s="210" t="s">
        <v>108</v>
      </c>
      <c r="D39" s="209">
        <f t="shared" ref="D39:D43" si="13">SUM(E39+G39)</f>
        <v>1510.8</v>
      </c>
      <c r="E39" s="55">
        <f>SUM(E40+E41+E42+E43)</f>
        <v>1510.8</v>
      </c>
      <c r="F39" s="209">
        <f t="shared" ref="F39" si="14">SUM(F40+F41+F42+F43)</f>
        <v>1279.8000000000002</v>
      </c>
      <c r="G39" s="209"/>
      <c r="H39" s="51"/>
      <c r="I39" s="51"/>
    </row>
    <row r="40" spans="1:9" x14ac:dyDescent="0.2">
      <c r="A40" s="207" t="s">
        <v>338</v>
      </c>
      <c r="B40" s="211" t="s">
        <v>329</v>
      </c>
      <c r="C40" s="210"/>
      <c r="D40" s="209">
        <f t="shared" si="13"/>
        <v>428.9</v>
      </c>
      <c r="E40" s="55">
        <v>428.9</v>
      </c>
      <c r="F40" s="213">
        <v>324.10000000000002</v>
      </c>
      <c r="G40" s="209"/>
      <c r="H40" s="51"/>
      <c r="I40" s="51"/>
    </row>
    <row r="41" spans="1:9" ht="24" x14ac:dyDescent="0.2">
      <c r="A41" s="207" t="s">
        <v>339</v>
      </c>
      <c r="B41" s="212" t="s">
        <v>330</v>
      </c>
      <c r="C41" s="208"/>
      <c r="D41" s="209">
        <f t="shared" si="13"/>
        <v>977.9</v>
      </c>
      <c r="E41" s="55">
        <v>977.9</v>
      </c>
      <c r="F41" s="51">
        <v>934.2</v>
      </c>
      <c r="G41" s="209"/>
      <c r="H41" s="51"/>
      <c r="I41" s="51"/>
    </row>
    <row r="42" spans="1:9" ht="36" x14ac:dyDescent="0.2">
      <c r="A42" s="17" t="s">
        <v>340</v>
      </c>
      <c r="B42" s="212" t="s">
        <v>334</v>
      </c>
      <c r="C42" s="208"/>
      <c r="D42" s="276">
        <f t="shared" si="13"/>
        <v>15</v>
      </c>
      <c r="E42" s="293">
        <v>15</v>
      </c>
      <c r="F42" s="213">
        <v>10.5</v>
      </c>
      <c r="G42" s="209"/>
      <c r="H42" s="51"/>
      <c r="I42" s="51"/>
    </row>
    <row r="43" spans="1:9" x14ac:dyDescent="0.2">
      <c r="A43" s="207" t="s">
        <v>341</v>
      </c>
      <c r="B43" s="211" t="s">
        <v>332</v>
      </c>
      <c r="C43" s="208"/>
      <c r="D43" s="292">
        <f t="shared" si="13"/>
        <v>89</v>
      </c>
      <c r="E43" s="437">
        <v>89</v>
      </c>
      <c r="F43" s="300">
        <v>11</v>
      </c>
      <c r="G43" s="214"/>
      <c r="H43" s="51"/>
      <c r="I43" s="51"/>
    </row>
    <row r="44" spans="1:9" s="229" customFormat="1" x14ac:dyDescent="0.2">
      <c r="A44" s="201" t="s">
        <v>29</v>
      </c>
      <c r="B44" s="202" t="s">
        <v>151</v>
      </c>
      <c r="C44" s="231"/>
      <c r="D44" s="232">
        <f>SUM(E44+G44)</f>
        <v>1963.1999999999998</v>
      </c>
      <c r="E44" s="220">
        <f>SUM(E46)</f>
        <v>1941.8999999999999</v>
      </c>
      <c r="F44" s="220">
        <f t="shared" ref="F44:G44" si="15">SUM(F46)</f>
        <v>1636</v>
      </c>
      <c r="G44" s="220">
        <f t="shared" si="15"/>
        <v>21.3</v>
      </c>
      <c r="H44" s="206"/>
      <c r="I44" s="206"/>
    </row>
    <row r="45" spans="1:9" x14ac:dyDescent="0.2">
      <c r="A45" s="207"/>
      <c r="B45" s="16" t="s">
        <v>65</v>
      </c>
      <c r="C45" s="16"/>
      <c r="D45" s="232"/>
      <c r="E45" s="209"/>
      <c r="F45" s="173"/>
      <c r="G45" s="209"/>
      <c r="H45" s="51"/>
      <c r="I45" s="51"/>
    </row>
    <row r="46" spans="1:9" x14ac:dyDescent="0.2">
      <c r="A46" s="207" t="s">
        <v>164</v>
      </c>
      <c r="B46" s="12" t="s">
        <v>120</v>
      </c>
      <c r="C46" s="20" t="s">
        <v>108</v>
      </c>
      <c r="D46" s="173">
        <f t="shared" ref="D46:D49" si="16">SUM(E46+G46)</f>
        <v>1963.1999999999998</v>
      </c>
      <c r="E46" s="209">
        <f>SUM(E47+E48+E49)</f>
        <v>1941.8999999999999</v>
      </c>
      <c r="F46" s="209">
        <f t="shared" ref="F46:G46" si="17">SUM(F47+F48+F49)</f>
        <v>1636</v>
      </c>
      <c r="G46" s="209">
        <f t="shared" si="17"/>
        <v>21.3</v>
      </c>
      <c r="H46" s="51"/>
      <c r="I46" s="51"/>
    </row>
    <row r="47" spans="1:9" x14ac:dyDescent="0.2">
      <c r="A47" s="207" t="s">
        <v>342</v>
      </c>
      <c r="B47" s="211" t="s">
        <v>329</v>
      </c>
      <c r="C47" s="20"/>
      <c r="D47" s="173">
        <f t="shared" si="16"/>
        <v>483.6</v>
      </c>
      <c r="E47" s="209">
        <v>462.3</v>
      </c>
      <c r="F47" s="227">
        <v>334.2</v>
      </c>
      <c r="G47" s="209">
        <v>21.3</v>
      </c>
      <c r="H47" s="51"/>
      <c r="I47" s="51"/>
    </row>
    <row r="48" spans="1:9" ht="24" x14ac:dyDescent="0.2">
      <c r="A48" s="207" t="s">
        <v>343</v>
      </c>
      <c r="B48" s="212" t="s">
        <v>330</v>
      </c>
      <c r="C48" s="16"/>
      <c r="D48" s="173">
        <f t="shared" si="16"/>
        <v>1353.1</v>
      </c>
      <c r="E48" s="209">
        <v>1353.1</v>
      </c>
      <c r="F48" s="227">
        <v>1288.0999999999999</v>
      </c>
      <c r="G48" s="209"/>
      <c r="H48" s="51"/>
      <c r="I48" s="51"/>
    </row>
    <row r="49" spans="1:9" x14ac:dyDescent="0.2">
      <c r="A49" s="207" t="s">
        <v>344</v>
      </c>
      <c r="B49" s="211" t="s">
        <v>332</v>
      </c>
      <c r="C49" s="233"/>
      <c r="D49" s="173">
        <f t="shared" si="16"/>
        <v>126.5</v>
      </c>
      <c r="E49" s="209">
        <v>126.5</v>
      </c>
      <c r="F49" s="227">
        <v>13.7</v>
      </c>
      <c r="G49" s="209"/>
      <c r="H49" s="51"/>
      <c r="I49" s="51"/>
    </row>
    <row r="50" spans="1:9" s="229" customFormat="1" x14ac:dyDescent="0.2">
      <c r="A50" s="201" t="s">
        <v>30</v>
      </c>
      <c r="B50" s="202" t="s">
        <v>47</v>
      </c>
      <c r="C50" s="228"/>
      <c r="D50" s="204">
        <f>SUM(E50+G50)</f>
        <v>364.7</v>
      </c>
      <c r="E50" s="205">
        <f>SUM(E52)</f>
        <v>364.7</v>
      </c>
      <c r="F50" s="434">
        <f t="shared" ref="F50" si="18">SUM(F52)</f>
        <v>311.99999999999994</v>
      </c>
      <c r="G50" s="204"/>
      <c r="H50" s="206"/>
      <c r="I50" s="206"/>
    </row>
    <row r="51" spans="1:9" x14ac:dyDescent="0.2">
      <c r="A51" s="207"/>
      <c r="B51" s="16" t="s">
        <v>65</v>
      </c>
      <c r="C51" s="28"/>
      <c r="D51" s="220"/>
      <c r="E51" s="55"/>
      <c r="F51" s="277"/>
      <c r="G51" s="209"/>
      <c r="H51" s="51"/>
      <c r="I51" s="51"/>
    </row>
    <row r="52" spans="1:9" x14ac:dyDescent="0.2">
      <c r="A52" s="207" t="s">
        <v>345</v>
      </c>
      <c r="B52" s="12" t="s">
        <v>120</v>
      </c>
      <c r="C52" s="210" t="s">
        <v>108</v>
      </c>
      <c r="D52" s="209">
        <f t="shared" ref="D52:D55" si="19">SUM(E52+G52)</f>
        <v>364.7</v>
      </c>
      <c r="E52" s="55">
        <f>SUM(E53+E54+E55)</f>
        <v>364.7</v>
      </c>
      <c r="F52" s="276">
        <f t="shared" ref="F52" si="20">SUM(F53+F54+F55)</f>
        <v>311.99999999999994</v>
      </c>
      <c r="G52" s="209"/>
      <c r="H52" s="51"/>
      <c r="I52" s="51"/>
    </row>
    <row r="53" spans="1:9" x14ac:dyDescent="0.2">
      <c r="A53" s="207" t="s">
        <v>346</v>
      </c>
      <c r="B53" s="211" t="s">
        <v>329</v>
      </c>
      <c r="C53" s="210"/>
      <c r="D53" s="209">
        <f t="shared" si="19"/>
        <v>143.80000000000001</v>
      </c>
      <c r="E53" s="55">
        <v>143.80000000000001</v>
      </c>
      <c r="F53" s="213">
        <v>102.6</v>
      </c>
      <c r="G53" s="209"/>
      <c r="H53" s="51"/>
      <c r="I53" s="51"/>
    </row>
    <row r="54" spans="1:9" ht="24" x14ac:dyDescent="0.2">
      <c r="A54" s="207" t="s">
        <v>347</v>
      </c>
      <c r="B54" s="212" t="s">
        <v>330</v>
      </c>
      <c r="C54" s="28"/>
      <c r="D54" s="209">
        <f t="shared" si="19"/>
        <v>215.6</v>
      </c>
      <c r="E54" s="55">
        <v>215.6</v>
      </c>
      <c r="F54" s="213">
        <v>209.2</v>
      </c>
      <c r="G54" s="209"/>
      <c r="H54" s="51"/>
      <c r="I54" s="51"/>
    </row>
    <row r="55" spans="1:9" x14ac:dyDescent="0.2">
      <c r="A55" s="207" t="s">
        <v>348</v>
      </c>
      <c r="B55" s="211" t="s">
        <v>332</v>
      </c>
      <c r="C55" s="28"/>
      <c r="D55" s="214">
        <f t="shared" si="19"/>
        <v>5.3</v>
      </c>
      <c r="E55" s="215">
        <v>5.3</v>
      </c>
      <c r="F55" s="216">
        <v>0.2</v>
      </c>
      <c r="G55" s="214"/>
      <c r="H55" s="51"/>
      <c r="I55" s="51"/>
    </row>
    <row r="56" spans="1:9" s="229" customFormat="1" x14ac:dyDescent="0.2">
      <c r="A56" s="201" t="s">
        <v>31</v>
      </c>
      <c r="B56" s="202" t="s">
        <v>85</v>
      </c>
      <c r="C56" s="231"/>
      <c r="D56" s="232">
        <f>SUM(E56+G56)</f>
        <v>498.3</v>
      </c>
      <c r="E56" s="204">
        <f>SUM(E58)</f>
        <v>498.3</v>
      </c>
      <c r="F56" s="204">
        <f t="shared" ref="F56" si="21">SUM(F58)</f>
        <v>433.59999999999997</v>
      </c>
      <c r="G56" s="204"/>
      <c r="H56" s="206"/>
      <c r="I56" s="206"/>
    </row>
    <row r="57" spans="1:9" s="229" customFormat="1" x14ac:dyDescent="0.2">
      <c r="A57" s="234"/>
      <c r="B57" s="16" t="s">
        <v>65</v>
      </c>
      <c r="C57" s="16"/>
      <c r="D57" s="232"/>
      <c r="E57" s="220"/>
      <c r="F57" s="232"/>
      <c r="G57" s="220"/>
      <c r="H57" s="206"/>
      <c r="I57" s="206"/>
    </row>
    <row r="58" spans="1:9" x14ac:dyDescent="0.2">
      <c r="A58" s="207" t="s">
        <v>349</v>
      </c>
      <c r="B58" s="12" t="s">
        <v>120</v>
      </c>
      <c r="C58" s="20" t="s">
        <v>108</v>
      </c>
      <c r="D58" s="173">
        <f t="shared" ref="D58:D61" si="22">SUM(E58+G58)</f>
        <v>498.3</v>
      </c>
      <c r="E58" s="209">
        <f>SUM(E59+E60+E61)</f>
        <v>498.3</v>
      </c>
      <c r="F58" s="209">
        <f t="shared" ref="F58" si="23">SUM(F59+F60+F61)</f>
        <v>433.59999999999997</v>
      </c>
      <c r="G58" s="209"/>
      <c r="H58" s="51"/>
      <c r="I58" s="51"/>
    </row>
    <row r="59" spans="1:9" x14ac:dyDescent="0.2">
      <c r="A59" s="207" t="s">
        <v>350</v>
      </c>
      <c r="B59" s="211" t="s">
        <v>329</v>
      </c>
      <c r="C59" s="20"/>
      <c r="D59" s="173">
        <f t="shared" si="22"/>
        <v>181</v>
      </c>
      <c r="E59" s="209">
        <v>181</v>
      </c>
      <c r="F59" s="227">
        <v>132.4</v>
      </c>
      <c r="G59" s="209"/>
      <c r="H59" s="51"/>
      <c r="I59" s="51"/>
    </row>
    <row r="60" spans="1:9" ht="24" x14ac:dyDescent="0.2">
      <c r="A60" s="207" t="s">
        <v>351</v>
      </c>
      <c r="B60" s="212" t="s">
        <v>330</v>
      </c>
      <c r="C60" s="16"/>
      <c r="D60" s="173">
        <f t="shared" si="22"/>
        <v>312.8</v>
      </c>
      <c r="E60" s="209">
        <v>312.8</v>
      </c>
      <c r="F60" s="227">
        <v>300.89999999999998</v>
      </c>
      <c r="G60" s="209"/>
      <c r="H60" s="51"/>
      <c r="I60" s="51"/>
    </row>
    <row r="61" spans="1:9" x14ac:dyDescent="0.2">
      <c r="A61" s="207" t="s">
        <v>352</v>
      </c>
      <c r="B61" s="211" t="s">
        <v>332</v>
      </c>
      <c r="C61" s="16"/>
      <c r="D61" s="173">
        <f t="shared" si="22"/>
        <v>4.5</v>
      </c>
      <c r="E61" s="209">
        <v>4.5</v>
      </c>
      <c r="F61" s="227">
        <v>0.3</v>
      </c>
      <c r="G61" s="209"/>
      <c r="H61" s="51"/>
      <c r="I61" s="51"/>
    </row>
    <row r="62" spans="1:9" s="229" customFormat="1" x14ac:dyDescent="0.2">
      <c r="A62" s="217" t="s">
        <v>32</v>
      </c>
      <c r="B62" s="202" t="s">
        <v>49</v>
      </c>
      <c r="C62" s="202"/>
      <c r="D62" s="205">
        <f>SUM(E62+G62)</f>
        <v>675.9</v>
      </c>
      <c r="E62" s="205">
        <f>SUM(E64)</f>
        <v>675.9</v>
      </c>
      <c r="F62" s="204">
        <f t="shared" ref="F62" si="24">SUM(F64)</f>
        <v>567.40000000000009</v>
      </c>
      <c r="G62" s="204"/>
      <c r="H62" s="206"/>
      <c r="I62" s="206"/>
    </row>
    <row r="63" spans="1:9" x14ac:dyDescent="0.2">
      <c r="A63" s="221"/>
      <c r="B63" s="222" t="s">
        <v>65</v>
      </c>
      <c r="C63" s="222"/>
      <c r="D63" s="235"/>
      <c r="E63" s="55"/>
      <c r="F63" s="51"/>
      <c r="G63" s="209"/>
      <c r="H63" s="51"/>
      <c r="I63" s="51"/>
    </row>
    <row r="64" spans="1:9" x14ac:dyDescent="0.2">
      <c r="A64" s="221" t="s">
        <v>353</v>
      </c>
      <c r="B64" s="225" t="s">
        <v>120</v>
      </c>
      <c r="C64" s="236" t="s">
        <v>108</v>
      </c>
      <c r="D64" s="55">
        <f t="shared" ref="D64:D67" si="25">SUM(E64+G64)</f>
        <v>675.9</v>
      </c>
      <c r="E64" s="55">
        <f>SUM(E65+E66+E67)</f>
        <v>675.9</v>
      </c>
      <c r="F64" s="209">
        <f t="shared" ref="F64" si="26">SUM(F65+F66+F67)</f>
        <v>567.40000000000009</v>
      </c>
      <c r="G64" s="209"/>
      <c r="H64" s="51"/>
      <c r="I64" s="51"/>
    </row>
    <row r="65" spans="1:9" x14ac:dyDescent="0.2">
      <c r="A65" s="221" t="s">
        <v>354</v>
      </c>
      <c r="B65" s="211" t="s">
        <v>329</v>
      </c>
      <c r="C65" s="236"/>
      <c r="D65" s="55">
        <f t="shared" si="25"/>
        <v>220.6</v>
      </c>
      <c r="E65" s="55">
        <v>220.6</v>
      </c>
      <c r="F65" s="213">
        <v>155.1</v>
      </c>
      <c r="G65" s="209"/>
      <c r="H65" s="51"/>
      <c r="I65" s="51"/>
    </row>
    <row r="66" spans="1:9" ht="24" x14ac:dyDescent="0.2">
      <c r="A66" s="207" t="s">
        <v>355</v>
      </c>
      <c r="B66" s="212" t="s">
        <v>330</v>
      </c>
      <c r="C66" s="16"/>
      <c r="D66" s="55">
        <f t="shared" si="25"/>
        <v>426.8</v>
      </c>
      <c r="E66" s="55">
        <v>426.8</v>
      </c>
      <c r="F66" s="213">
        <v>411.6</v>
      </c>
      <c r="G66" s="209"/>
      <c r="H66" s="51"/>
      <c r="I66" s="51"/>
    </row>
    <row r="67" spans="1:9" x14ac:dyDescent="0.2">
      <c r="A67" s="207" t="s">
        <v>356</v>
      </c>
      <c r="B67" s="211" t="s">
        <v>332</v>
      </c>
      <c r="C67" s="233"/>
      <c r="D67" s="215">
        <f t="shared" si="25"/>
        <v>28.5</v>
      </c>
      <c r="E67" s="215">
        <v>28.5</v>
      </c>
      <c r="F67" s="216">
        <v>0.7</v>
      </c>
      <c r="G67" s="214"/>
      <c r="H67" s="51"/>
      <c r="I67" s="51"/>
    </row>
    <row r="68" spans="1:9" s="229" customFormat="1" ht="23.25" customHeight="1" x14ac:dyDescent="0.2">
      <c r="A68" s="237" t="s">
        <v>33</v>
      </c>
      <c r="B68" s="238" t="s">
        <v>72</v>
      </c>
      <c r="C68" s="239"/>
      <c r="D68" s="232">
        <f>SUM(E68+G68)</f>
        <v>355.59999999999997</v>
      </c>
      <c r="E68" s="220">
        <f>SUM(E70)</f>
        <v>355.59999999999997</v>
      </c>
      <c r="F68" s="220">
        <f t="shared" ref="F68" si="27">SUM(F70)</f>
        <v>290.10000000000002</v>
      </c>
      <c r="G68" s="220"/>
      <c r="H68" s="206"/>
      <c r="I68" s="206"/>
    </row>
    <row r="69" spans="1:9" x14ac:dyDescent="0.2">
      <c r="A69" s="207"/>
      <c r="B69" s="16" t="s">
        <v>65</v>
      </c>
      <c r="C69" s="16"/>
      <c r="D69" s="232"/>
      <c r="E69" s="209"/>
      <c r="F69" s="173"/>
      <c r="G69" s="209"/>
      <c r="H69" s="51"/>
      <c r="I69" s="51"/>
    </row>
    <row r="70" spans="1:9" x14ac:dyDescent="0.2">
      <c r="A70" s="207" t="s">
        <v>357</v>
      </c>
      <c r="B70" s="12" t="s">
        <v>120</v>
      </c>
      <c r="C70" s="20" t="s">
        <v>108</v>
      </c>
      <c r="D70" s="173">
        <f t="shared" ref="D70:D73" si="28">SUM(E70+G70)</f>
        <v>355.59999999999997</v>
      </c>
      <c r="E70" s="209">
        <f>SUM(E71+E72+E73)</f>
        <v>355.59999999999997</v>
      </c>
      <c r="F70" s="209">
        <f t="shared" ref="F70" si="29">SUM(F71+F72+F73)</f>
        <v>290.10000000000002</v>
      </c>
      <c r="G70" s="209"/>
      <c r="H70" s="51"/>
      <c r="I70" s="51"/>
    </row>
    <row r="71" spans="1:9" x14ac:dyDescent="0.2">
      <c r="A71" s="207" t="s">
        <v>358</v>
      </c>
      <c r="B71" s="211" t="s">
        <v>329</v>
      </c>
      <c r="C71" s="20"/>
      <c r="D71" s="173">
        <f t="shared" si="28"/>
        <v>156.69999999999999</v>
      </c>
      <c r="E71" s="209">
        <v>156.69999999999999</v>
      </c>
      <c r="F71" s="227">
        <v>109.5</v>
      </c>
      <c r="G71" s="209"/>
      <c r="H71" s="51"/>
      <c r="I71" s="51"/>
    </row>
    <row r="72" spans="1:9" ht="24" x14ac:dyDescent="0.2">
      <c r="A72" s="207" t="s">
        <v>359</v>
      </c>
      <c r="B72" s="212" t="s">
        <v>330</v>
      </c>
      <c r="C72" s="16"/>
      <c r="D72" s="173">
        <f t="shared" si="28"/>
        <v>184.7</v>
      </c>
      <c r="E72" s="209">
        <v>184.7</v>
      </c>
      <c r="F72" s="227">
        <v>178.6</v>
      </c>
      <c r="G72" s="209"/>
      <c r="H72" s="51"/>
      <c r="I72" s="51"/>
    </row>
    <row r="73" spans="1:9" x14ac:dyDescent="0.2">
      <c r="A73" s="207" t="s">
        <v>360</v>
      </c>
      <c r="B73" s="211" t="s">
        <v>332</v>
      </c>
      <c r="C73" s="16"/>
      <c r="D73" s="173">
        <f t="shared" si="28"/>
        <v>14.2</v>
      </c>
      <c r="E73" s="209">
        <v>14.2</v>
      </c>
      <c r="F73" s="227">
        <v>2</v>
      </c>
      <c r="G73" s="209"/>
      <c r="H73" s="51"/>
      <c r="I73" s="51"/>
    </row>
    <row r="74" spans="1:9" s="229" customFormat="1" x14ac:dyDescent="0.2">
      <c r="A74" s="217" t="s">
        <v>34</v>
      </c>
      <c r="B74" s="202" t="s">
        <v>53</v>
      </c>
      <c r="C74" s="202"/>
      <c r="D74" s="205">
        <f>SUM(E74+G74)</f>
        <v>673.5</v>
      </c>
      <c r="E74" s="205">
        <f>SUM(E76)</f>
        <v>673.5</v>
      </c>
      <c r="F74" s="204">
        <f t="shared" ref="F74" si="30">SUM(F76)</f>
        <v>577.09999999999991</v>
      </c>
      <c r="G74" s="204"/>
      <c r="H74" s="206"/>
      <c r="I74" s="206"/>
    </row>
    <row r="75" spans="1:9" x14ac:dyDescent="0.2">
      <c r="A75" s="221"/>
      <c r="B75" s="222" t="s">
        <v>65</v>
      </c>
      <c r="C75" s="222"/>
      <c r="D75" s="235"/>
      <c r="E75" s="55"/>
      <c r="F75" s="51"/>
      <c r="G75" s="209"/>
      <c r="H75" s="51"/>
      <c r="I75" s="51"/>
    </row>
    <row r="76" spans="1:9" x14ac:dyDescent="0.2">
      <c r="A76" s="221" t="s">
        <v>361</v>
      </c>
      <c r="B76" s="225" t="s">
        <v>120</v>
      </c>
      <c r="C76" s="236" t="s">
        <v>108</v>
      </c>
      <c r="D76" s="55">
        <f t="shared" ref="D76:D79" si="31">SUM(E76+G76)</f>
        <v>673.5</v>
      </c>
      <c r="E76" s="55">
        <f>SUM(E77+E78+E79)</f>
        <v>673.5</v>
      </c>
      <c r="F76" s="209">
        <f t="shared" ref="F76" si="32">SUM(F77+F78+F79)</f>
        <v>577.09999999999991</v>
      </c>
      <c r="G76" s="209"/>
      <c r="H76" s="51"/>
      <c r="I76" s="51"/>
    </row>
    <row r="77" spans="1:9" x14ac:dyDescent="0.2">
      <c r="A77" s="221" t="s">
        <v>362</v>
      </c>
      <c r="B77" s="211" t="s">
        <v>329</v>
      </c>
      <c r="C77" s="236"/>
      <c r="D77" s="55">
        <f t="shared" si="31"/>
        <v>246.3</v>
      </c>
      <c r="E77" s="55">
        <v>246.3</v>
      </c>
      <c r="F77" s="213">
        <v>193.2</v>
      </c>
      <c r="G77" s="209"/>
      <c r="H77" s="51"/>
      <c r="I77" s="51"/>
    </row>
    <row r="78" spans="1:9" ht="24" x14ac:dyDescent="0.2">
      <c r="A78" s="221" t="s">
        <v>363</v>
      </c>
      <c r="B78" s="212" t="s">
        <v>330</v>
      </c>
      <c r="C78" s="222"/>
      <c r="D78" s="55">
        <f t="shared" si="31"/>
        <v>400.2</v>
      </c>
      <c r="E78" s="55">
        <v>400.2</v>
      </c>
      <c r="F78" s="213">
        <v>383.9</v>
      </c>
      <c r="G78" s="209"/>
      <c r="H78" s="51"/>
      <c r="I78" s="51"/>
    </row>
    <row r="79" spans="1:9" x14ac:dyDescent="0.2">
      <c r="A79" s="221" t="s">
        <v>364</v>
      </c>
      <c r="B79" s="211" t="s">
        <v>332</v>
      </c>
      <c r="C79" s="222"/>
      <c r="D79" s="437">
        <f t="shared" si="31"/>
        <v>27</v>
      </c>
      <c r="E79" s="437">
        <v>27</v>
      </c>
      <c r="F79" s="216"/>
      <c r="G79" s="214"/>
      <c r="H79" s="51"/>
      <c r="I79" s="51"/>
    </row>
    <row r="80" spans="1:9" s="229" customFormat="1" x14ac:dyDescent="0.2">
      <c r="A80" s="217" t="s">
        <v>35</v>
      </c>
      <c r="B80" s="202" t="s">
        <v>55</v>
      </c>
      <c r="C80" s="202"/>
      <c r="D80" s="232">
        <f>SUM(E80+G80)</f>
        <v>760.59999999999991</v>
      </c>
      <c r="E80" s="204">
        <f>SUM(E82)</f>
        <v>760.59999999999991</v>
      </c>
      <c r="F80" s="204">
        <f t="shared" ref="F80" si="33">SUM(F82)</f>
        <v>611.30000000000007</v>
      </c>
      <c r="G80" s="204"/>
      <c r="H80" s="206"/>
      <c r="I80" s="206"/>
    </row>
    <row r="81" spans="1:9" x14ac:dyDescent="0.2">
      <c r="A81" s="221"/>
      <c r="B81" s="222" t="s">
        <v>65</v>
      </c>
      <c r="C81" s="222"/>
      <c r="D81" s="232"/>
      <c r="E81" s="209"/>
      <c r="F81" s="173"/>
      <c r="G81" s="209"/>
      <c r="H81" s="51"/>
      <c r="I81" s="51"/>
    </row>
    <row r="82" spans="1:9" x14ac:dyDescent="0.2">
      <c r="A82" s="221" t="s">
        <v>365</v>
      </c>
      <c r="B82" s="225" t="s">
        <v>120</v>
      </c>
      <c r="C82" s="236" t="s">
        <v>108</v>
      </c>
      <c r="D82" s="173">
        <f t="shared" ref="D82:D85" si="34">SUM(E82+G82)</f>
        <v>760.59999999999991</v>
      </c>
      <c r="E82" s="209">
        <f>SUM(E83+E84+E85)</f>
        <v>760.59999999999991</v>
      </c>
      <c r="F82" s="209">
        <f t="shared" ref="F82" si="35">SUM(F83+F84+F85)</f>
        <v>611.30000000000007</v>
      </c>
      <c r="G82" s="209"/>
      <c r="H82" s="51"/>
      <c r="I82" s="51"/>
    </row>
    <row r="83" spans="1:9" x14ac:dyDescent="0.2">
      <c r="A83" s="221" t="s">
        <v>366</v>
      </c>
      <c r="B83" s="211" t="s">
        <v>329</v>
      </c>
      <c r="C83" s="236"/>
      <c r="D83" s="173">
        <f t="shared" si="34"/>
        <v>339.8</v>
      </c>
      <c r="E83" s="209">
        <v>339.8</v>
      </c>
      <c r="F83" s="227">
        <v>235.3</v>
      </c>
      <c r="G83" s="209"/>
      <c r="H83" s="51"/>
      <c r="I83" s="51"/>
    </row>
    <row r="84" spans="1:9" ht="24" x14ac:dyDescent="0.2">
      <c r="A84" s="207" t="s">
        <v>367</v>
      </c>
      <c r="B84" s="212" t="s">
        <v>330</v>
      </c>
      <c r="C84" s="16"/>
      <c r="D84" s="173">
        <f t="shared" si="34"/>
        <v>386.5</v>
      </c>
      <c r="E84" s="209">
        <v>386.5</v>
      </c>
      <c r="F84" s="227">
        <v>372.9</v>
      </c>
      <c r="G84" s="209"/>
      <c r="H84" s="51"/>
      <c r="I84" s="51"/>
    </row>
    <row r="85" spans="1:9" x14ac:dyDescent="0.2">
      <c r="A85" s="207" t="s">
        <v>368</v>
      </c>
      <c r="B85" s="211" t="s">
        <v>332</v>
      </c>
      <c r="C85" s="233"/>
      <c r="D85" s="173">
        <f t="shared" si="34"/>
        <v>34.299999999999997</v>
      </c>
      <c r="E85" s="209">
        <v>34.299999999999997</v>
      </c>
      <c r="F85" s="227">
        <v>3.1</v>
      </c>
      <c r="G85" s="209"/>
      <c r="H85" s="51"/>
      <c r="I85" s="51"/>
    </row>
    <row r="86" spans="1:9" s="229" customFormat="1" x14ac:dyDescent="0.2">
      <c r="A86" s="240" t="s">
        <v>36</v>
      </c>
      <c r="B86" s="241" t="s">
        <v>74</v>
      </c>
      <c r="C86" s="242"/>
      <c r="D86" s="204">
        <f>SUM(E86+G86)</f>
        <v>1074.5999999999999</v>
      </c>
      <c r="E86" s="205">
        <f>SUM(E88+E92)</f>
        <v>863.6</v>
      </c>
      <c r="F86" s="204">
        <f t="shared" ref="F86:G86" si="36">SUM(F88+F92)</f>
        <v>736.8</v>
      </c>
      <c r="G86" s="434">
        <f t="shared" si="36"/>
        <v>211</v>
      </c>
      <c r="H86" s="206"/>
      <c r="I86" s="206"/>
    </row>
    <row r="87" spans="1:9" x14ac:dyDescent="0.2">
      <c r="A87" s="18"/>
      <c r="B87" s="16" t="s">
        <v>65</v>
      </c>
      <c r="C87" s="208"/>
      <c r="D87" s="220"/>
      <c r="E87" s="55"/>
      <c r="F87" s="51"/>
      <c r="G87" s="276"/>
      <c r="H87" s="51"/>
      <c r="I87" s="51"/>
    </row>
    <row r="88" spans="1:9" x14ac:dyDescent="0.2">
      <c r="A88" s="243" t="s">
        <v>369</v>
      </c>
      <c r="B88" s="12" t="s">
        <v>120</v>
      </c>
      <c r="C88" s="210" t="s">
        <v>108</v>
      </c>
      <c r="D88" s="209">
        <f t="shared" ref="D88:D93" si="37">SUM(E88+G88)</f>
        <v>807.5</v>
      </c>
      <c r="E88" s="55">
        <f>SUM(E89+E90+E91)</f>
        <v>596.5</v>
      </c>
      <c r="F88" s="276">
        <f t="shared" ref="F88:G88" si="38">SUM(F89+F90+F91)</f>
        <v>500</v>
      </c>
      <c r="G88" s="276">
        <f t="shared" si="38"/>
        <v>211</v>
      </c>
      <c r="H88" s="51"/>
      <c r="I88" s="51"/>
    </row>
    <row r="89" spans="1:9" x14ac:dyDescent="0.2">
      <c r="A89" s="243" t="s">
        <v>370</v>
      </c>
      <c r="B89" s="211" t="s">
        <v>329</v>
      </c>
      <c r="C89" s="210"/>
      <c r="D89" s="209">
        <f t="shared" si="37"/>
        <v>459.9</v>
      </c>
      <c r="E89" s="55">
        <v>248.9</v>
      </c>
      <c r="F89" s="277">
        <v>175</v>
      </c>
      <c r="G89" s="276">
        <v>211</v>
      </c>
      <c r="H89" s="51"/>
      <c r="I89" s="51"/>
    </row>
    <row r="90" spans="1:9" ht="24" x14ac:dyDescent="0.2">
      <c r="A90" s="243" t="s">
        <v>371</v>
      </c>
      <c r="B90" s="212" t="s">
        <v>330</v>
      </c>
      <c r="C90" s="208"/>
      <c r="D90" s="276">
        <f t="shared" si="37"/>
        <v>334</v>
      </c>
      <c r="E90" s="293">
        <v>334</v>
      </c>
      <c r="F90" s="51">
        <v>322.3</v>
      </c>
      <c r="G90" s="209"/>
      <c r="H90" s="51"/>
      <c r="I90" s="51"/>
    </row>
    <row r="91" spans="1:9" x14ac:dyDescent="0.2">
      <c r="A91" s="243" t="s">
        <v>372</v>
      </c>
      <c r="B91" s="211" t="s">
        <v>332</v>
      </c>
      <c r="C91" s="208"/>
      <c r="D91" s="209">
        <f t="shared" si="37"/>
        <v>13.6</v>
      </c>
      <c r="E91" s="55">
        <v>13.6</v>
      </c>
      <c r="F91" s="51">
        <v>2.7</v>
      </c>
      <c r="G91" s="209"/>
      <c r="H91" s="51"/>
      <c r="I91" s="51"/>
    </row>
    <row r="92" spans="1:9" x14ac:dyDescent="0.2">
      <c r="A92" s="244" t="s">
        <v>373</v>
      </c>
      <c r="B92" s="225" t="s">
        <v>114</v>
      </c>
      <c r="C92" s="245" t="s">
        <v>33</v>
      </c>
      <c r="D92" s="209">
        <f t="shared" si="37"/>
        <v>267.10000000000002</v>
      </c>
      <c r="E92" s="55">
        <f>SUM(E93)</f>
        <v>267.10000000000002</v>
      </c>
      <c r="F92" s="209">
        <f t="shared" ref="F92" si="39">SUM(F93)</f>
        <v>236.8</v>
      </c>
      <c r="G92" s="209"/>
      <c r="H92" s="51"/>
      <c r="I92" s="51"/>
    </row>
    <row r="93" spans="1:9" x14ac:dyDescent="0.2">
      <c r="A93" s="244" t="s">
        <v>374</v>
      </c>
      <c r="B93" s="246" t="s">
        <v>329</v>
      </c>
      <c r="C93" s="223"/>
      <c r="D93" s="214">
        <f t="shared" si="37"/>
        <v>267.10000000000002</v>
      </c>
      <c r="E93" s="214">
        <v>267.10000000000002</v>
      </c>
      <c r="F93" s="216">
        <v>236.8</v>
      </c>
      <c r="G93" s="214"/>
      <c r="H93" s="51"/>
      <c r="I93" s="51"/>
    </row>
    <row r="94" spans="1:9" s="229" customFormat="1" x14ac:dyDescent="0.2">
      <c r="A94" s="201" t="s">
        <v>37</v>
      </c>
      <c r="B94" s="202" t="s">
        <v>129</v>
      </c>
      <c r="C94" s="231"/>
      <c r="D94" s="232">
        <f>SUM(E94+G94)</f>
        <v>693.5</v>
      </c>
      <c r="E94" s="220">
        <f>SUM(E96)</f>
        <v>693.5</v>
      </c>
      <c r="F94" s="220">
        <f t="shared" ref="F94" si="40">SUM(F96)</f>
        <v>548.5</v>
      </c>
      <c r="G94" s="220"/>
      <c r="H94" s="206"/>
      <c r="I94" s="206"/>
    </row>
    <row r="95" spans="1:9" x14ac:dyDescent="0.2">
      <c r="A95" s="207"/>
      <c r="B95" s="16" t="s">
        <v>65</v>
      </c>
      <c r="C95" s="16"/>
      <c r="D95" s="232"/>
      <c r="E95" s="209"/>
      <c r="F95" s="173"/>
      <c r="G95" s="209"/>
      <c r="H95" s="51"/>
      <c r="I95" s="51"/>
    </row>
    <row r="96" spans="1:9" x14ac:dyDescent="0.2">
      <c r="A96" s="207" t="s">
        <v>375</v>
      </c>
      <c r="B96" s="12" t="s">
        <v>120</v>
      </c>
      <c r="C96" s="20" t="s">
        <v>108</v>
      </c>
      <c r="D96" s="173">
        <f t="shared" ref="D96:D99" si="41">SUM(E96+G96)</f>
        <v>693.5</v>
      </c>
      <c r="E96" s="209">
        <f>SUM(E97+E98+E99)</f>
        <v>693.5</v>
      </c>
      <c r="F96" s="209">
        <f t="shared" ref="F96" si="42">SUM(F97+F98+F99)</f>
        <v>548.5</v>
      </c>
      <c r="G96" s="209"/>
      <c r="H96" s="51"/>
      <c r="I96" s="51"/>
    </row>
    <row r="97" spans="1:9" x14ac:dyDescent="0.2">
      <c r="A97" s="207" t="s">
        <v>376</v>
      </c>
      <c r="B97" s="211" t="s">
        <v>329</v>
      </c>
      <c r="C97" s="20"/>
      <c r="D97" s="173">
        <f t="shared" si="41"/>
        <v>319.7</v>
      </c>
      <c r="E97" s="209">
        <v>319.7</v>
      </c>
      <c r="F97" s="227">
        <v>224.6</v>
      </c>
      <c r="G97" s="209"/>
      <c r="H97" s="51"/>
      <c r="I97" s="51"/>
    </row>
    <row r="98" spans="1:9" ht="24" x14ac:dyDescent="0.2">
      <c r="A98" s="207" t="s">
        <v>377</v>
      </c>
      <c r="B98" s="212" t="s">
        <v>330</v>
      </c>
      <c r="C98" s="16"/>
      <c r="D98" s="173">
        <f t="shared" si="41"/>
        <v>332.1</v>
      </c>
      <c r="E98" s="209">
        <v>332.1</v>
      </c>
      <c r="F98" s="227">
        <v>319.5</v>
      </c>
      <c r="G98" s="209"/>
      <c r="H98" s="51"/>
      <c r="I98" s="51"/>
    </row>
    <row r="99" spans="1:9" x14ac:dyDescent="0.2">
      <c r="A99" s="207" t="s">
        <v>378</v>
      </c>
      <c r="B99" s="211" t="s">
        <v>332</v>
      </c>
      <c r="C99" s="233"/>
      <c r="D99" s="173">
        <f t="shared" si="41"/>
        <v>41.7</v>
      </c>
      <c r="E99" s="209">
        <v>41.7</v>
      </c>
      <c r="F99" s="227">
        <v>4.4000000000000004</v>
      </c>
      <c r="G99" s="209"/>
      <c r="H99" s="51"/>
      <c r="I99" s="51"/>
    </row>
    <row r="100" spans="1:9" s="229" customFormat="1" x14ac:dyDescent="0.2">
      <c r="A100" s="201" t="s">
        <v>38</v>
      </c>
      <c r="B100" s="202" t="s">
        <v>189</v>
      </c>
      <c r="C100" s="228"/>
      <c r="D100" s="204">
        <f>SUM(E100+G100)</f>
        <v>424.4</v>
      </c>
      <c r="E100" s="205">
        <f>SUM(E102)</f>
        <v>424.4</v>
      </c>
      <c r="F100" s="204">
        <f t="shared" ref="F100" si="43">SUM(F102)</f>
        <v>330.1</v>
      </c>
      <c r="G100" s="204"/>
      <c r="H100" s="206"/>
      <c r="I100" s="206"/>
    </row>
    <row r="101" spans="1:9" x14ac:dyDescent="0.2">
      <c r="A101" s="207"/>
      <c r="B101" s="16" t="s">
        <v>65</v>
      </c>
      <c r="C101" s="208"/>
      <c r="D101" s="220"/>
      <c r="E101" s="55"/>
      <c r="F101" s="51"/>
      <c r="G101" s="209"/>
      <c r="H101" s="51"/>
      <c r="I101" s="51"/>
    </row>
    <row r="102" spans="1:9" x14ac:dyDescent="0.2">
      <c r="A102" s="207" t="s">
        <v>379</v>
      </c>
      <c r="B102" s="12" t="s">
        <v>120</v>
      </c>
      <c r="C102" s="210" t="s">
        <v>108</v>
      </c>
      <c r="D102" s="209">
        <f t="shared" ref="D102:D105" si="44">SUM(E102+G102)</f>
        <v>424.4</v>
      </c>
      <c r="E102" s="55">
        <f>SUM(E103+E104+E105)</f>
        <v>424.4</v>
      </c>
      <c r="F102" s="209">
        <f t="shared" ref="F102" si="45">SUM(F103+F104+F105)</f>
        <v>330.1</v>
      </c>
      <c r="G102" s="209"/>
      <c r="H102" s="51"/>
      <c r="I102" s="51"/>
    </row>
    <row r="103" spans="1:9" x14ac:dyDescent="0.2">
      <c r="A103" s="207" t="s">
        <v>380</v>
      </c>
      <c r="B103" s="211" t="s">
        <v>329</v>
      </c>
      <c r="C103" s="210"/>
      <c r="D103" s="209">
        <f t="shared" si="44"/>
        <v>191.1</v>
      </c>
      <c r="E103" s="55">
        <v>191.1</v>
      </c>
      <c r="F103" s="213">
        <v>126.9</v>
      </c>
      <c r="G103" s="209"/>
      <c r="H103" s="51"/>
      <c r="I103" s="51"/>
    </row>
    <row r="104" spans="1:9" ht="24" x14ac:dyDescent="0.2">
      <c r="A104" s="207" t="s">
        <v>381</v>
      </c>
      <c r="B104" s="212" t="s">
        <v>330</v>
      </c>
      <c r="C104" s="208"/>
      <c r="D104" s="209">
        <f t="shared" si="44"/>
        <v>208.3</v>
      </c>
      <c r="E104" s="55">
        <v>208.3</v>
      </c>
      <c r="F104" s="213">
        <v>200.9</v>
      </c>
      <c r="G104" s="209"/>
      <c r="H104" s="51"/>
      <c r="I104" s="51"/>
    </row>
    <row r="105" spans="1:9" x14ac:dyDescent="0.2">
      <c r="A105" s="207" t="s">
        <v>382</v>
      </c>
      <c r="B105" s="211" t="s">
        <v>332</v>
      </c>
      <c r="C105" s="208"/>
      <c r="D105" s="292">
        <f t="shared" si="44"/>
        <v>25</v>
      </c>
      <c r="E105" s="437">
        <v>25</v>
      </c>
      <c r="F105" s="216">
        <v>2.2999999999999998</v>
      </c>
      <c r="G105" s="214"/>
      <c r="H105" s="51"/>
      <c r="I105" s="51"/>
    </row>
    <row r="106" spans="1:9" s="229" customFormat="1" x14ac:dyDescent="0.2">
      <c r="A106" s="201" t="s">
        <v>39</v>
      </c>
      <c r="B106" s="202" t="s">
        <v>75</v>
      </c>
      <c r="C106" s="231"/>
      <c r="D106" s="232">
        <f>SUM(E106+G106)</f>
        <v>862.6</v>
      </c>
      <c r="E106" s="204">
        <f>SUM(E108)</f>
        <v>862.6</v>
      </c>
      <c r="F106" s="204">
        <f t="shared" ref="F106" si="46">SUM(F108)</f>
        <v>686.2</v>
      </c>
      <c r="G106" s="204"/>
      <c r="H106" s="206"/>
      <c r="I106" s="206"/>
    </row>
    <row r="107" spans="1:9" x14ac:dyDescent="0.2">
      <c r="A107" s="207"/>
      <c r="B107" s="16" t="s">
        <v>65</v>
      </c>
      <c r="C107" s="16"/>
      <c r="D107" s="232"/>
      <c r="E107" s="209"/>
      <c r="F107" s="173"/>
      <c r="G107" s="209"/>
      <c r="H107" s="51"/>
      <c r="I107" s="51"/>
    </row>
    <row r="108" spans="1:9" x14ac:dyDescent="0.2">
      <c r="A108" s="207" t="s">
        <v>383</v>
      </c>
      <c r="B108" s="12" t="s">
        <v>120</v>
      </c>
      <c r="C108" s="20" t="s">
        <v>108</v>
      </c>
      <c r="D108" s="173">
        <f t="shared" ref="D108:D111" si="47">SUM(E108+G108)</f>
        <v>862.6</v>
      </c>
      <c r="E108" s="209">
        <f>SUM(E109+E110+E111)</f>
        <v>862.6</v>
      </c>
      <c r="F108" s="209">
        <f t="shared" ref="F108" si="48">SUM(F109+F110+F111)</f>
        <v>686.2</v>
      </c>
      <c r="G108" s="209"/>
      <c r="H108" s="51"/>
      <c r="I108" s="51"/>
    </row>
    <row r="109" spans="1:9" x14ac:dyDescent="0.2">
      <c r="A109" s="207" t="s">
        <v>384</v>
      </c>
      <c r="B109" s="211" t="s">
        <v>329</v>
      </c>
      <c r="C109" s="20"/>
      <c r="D109" s="173">
        <f t="shared" si="47"/>
        <v>392.1</v>
      </c>
      <c r="E109" s="209">
        <v>392.1</v>
      </c>
      <c r="F109" s="227">
        <v>272</v>
      </c>
      <c r="G109" s="209"/>
      <c r="H109" s="51"/>
      <c r="I109" s="51"/>
    </row>
    <row r="110" spans="1:9" ht="24" x14ac:dyDescent="0.2">
      <c r="A110" s="207" t="s">
        <v>385</v>
      </c>
      <c r="B110" s="212" t="s">
        <v>330</v>
      </c>
      <c r="C110" s="16"/>
      <c r="D110" s="173">
        <f t="shared" si="47"/>
        <v>428.9</v>
      </c>
      <c r="E110" s="209">
        <v>428.9</v>
      </c>
      <c r="F110" s="227">
        <v>412.2</v>
      </c>
      <c r="G110" s="209"/>
      <c r="H110" s="51"/>
      <c r="I110" s="51"/>
    </row>
    <row r="111" spans="1:9" x14ac:dyDescent="0.2">
      <c r="A111" s="207" t="s">
        <v>386</v>
      </c>
      <c r="B111" s="211" t="s">
        <v>332</v>
      </c>
      <c r="C111" s="233"/>
      <c r="D111" s="173">
        <f t="shared" si="47"/>
        <v>41.6</v>
      </c>
      <c r="E111" s="209">
        <v>41.6</v>
      </c>
      <c r="F111" s="227">
        <v>2</v>
      </c>
      <c r="G111" s="209"/>
      <c r="H111" s="51"/>
      <c r="I111" s="51"/>
    </row>
    <row r="112" spans="1:9" s="229" customFormat="1" x14ac:dyDescent="0.2">
      <c r="A112" s="201" t="s">
        <v>40</v>
      </c>
      <c r="B112" s="247" t="s">
        <v>387</v>
      </c>
      <c r="C112" s="228"/>
      <c r="D112" s="204">
        <f>SUM(E112+G112)</f>
        <v>754.5</v>
      </c>
      <c r="E112" s="438">
        <f>SUM(E114)</f>
        <v>743</v>
      </c>
      <c r="F112" s="204">
        <f t="shared" ref="F112:G112" si="49">SUM(F114)</f>
        <v>529.4</v>
      </c>
      <c r="G112" s="204">
        <f t="shared" si="49"/>
        <v>11.5</v>
      </c>
      <c r="H112" s="206"/>
      <c r="I112" s="206"/>
    </row>
    <row r="113" spans="1:9" x14ac:dyDescent="0.2">
      <c r="A113" s="207"/>
      <c r="B113" s="16" t="s">
        <v>65</v>
      </c>
      <c r="C113" s="208"/>
      <c r="D113" s="220"/>
      <c r="E113" s="293"/>
      <c r="F113" s="51"/>
      <c r="G113" s="209"/>
      <c r="H113" s="51"/>
      <c r="I113" s="51"/>
    </row>
    <row r="114" spans="1:9" x14ac:dyDescent="0.2">
      <c r="A114" s="207" t="s">
        <v>388</v>
      </c>
      <c r="B114" s="12" t="s">
        <v>120</v>
      </c>
      <c r="C114" s="210" t="s">
        <v>108</v>
      </c>
      <c r="D114" s="209">
        <f t="shared" ref="D114:D117" si="50">SUM(E114+G114)</f>
        <v>754.5</v>
      </c>
      <c r="E114" s="293">
        <f>SUM(E115+E116+E117)</f>
        <v>743</v>
      </c>
      <c r="F114" s="209">
        <f t="shared" ref="F114:G114" si="51">SUM(F115+F116+F117)</f>
        <v>529.4</v>
      </c>
      <c r="G114" s="209">
        <f t="shared" si="51"/>
        <v>11.5</v>
      </c>
      <c r="H114" s="51"/>
      <c r="I114" s="51"/>
    </row>
    <row r="115" spans="1:9" x14ac:dyDescent="0.2">
      <c r="A115" s="207" t="s">
        <v>389</v>
      </c>
      <c r="B115" s="211" t="s">
        <v>329</v>
      </c>
      <c r="C115" s="210"/>
      <c r="D115" s="209">
        <f t="shared" si="50"/>
        <v>474.8</v>
      </c>
      <c r="E115" s="55">
        <v>463.3</v>
      </c>
      <c r="F115" s="51">
        <v>335.1</v>
      </c>
      <c r="G115" s="209">
        <v>11.5</v>
      </c>
      <c r="H115" s="51"/>
      <c r="I115" s="51"/>
    </row>
    <row r="116" spans="1:9" ht="24" x14ac:dyDescent="0.2">
      <c r="A116" s="207" t="s">
        <v>390</v>
      </c>
      <c r="B116" s="212" t="s">
        <v>330</v>
      </c>
      <c r="C116" s="208"/>
      <c r="D116" s="209">
        <f t="shared" si="50"/>
        <v>199.9</v>
      </c>
      <c r="E116" s="55">
        <v>199.9</v>
      </c>
      <c r="F116" s="277">
        <v>187</v>
      </c>
      <c r="G116" s="209"/>
      <c r="H116" s="51"/>
      <c r="I116" s="51"/>
    </row>
    <row r="117" spans="1:9" x14ac:dyDescent="0.2">
      <c r="A117" s="207" t="s">
        <v>391</v>
      </c>
      <c r="B117" s="211" t="s">
        <v>332</v>
      </c>
      <c r="C117" s="208"/>
      <c r="D117" s="214">
        <f t="shared" si="50"/>
        <v>79.8</v>
      </c>
      <c r="E117" s="215">
        <v>79.8</v>
      </c>
      <c r="F117" s="216">
        <v>7.3</v>
      </c>
      <c r="G117" s="214"/>
      <c r="H117" s="51"/>
      <c r="I117" s="51"/>
    </row>
    <row r="118" spans="1:9" x14ac:dyDescent="0.2">
      <c r="A118" s="201" t="s">
        <v>41</v>
      </c>
      <c r="B118" s="202" t="s">
        <v>155</v>
      </c>
      <c r="C118" s="248"/>
      <c r="D118" s="219">
        <f>SUM(E118+G118)</f>
        <v>286.59999999999997</v>
      </c>
      <c r="E118" s="220">
        <f>SUM(E120)</f>
        <v>286.59999999999997</v>
      </c>
      <c r="F118" s="220">
        <f t="shared" ref="F118" si="52">SUM(F120)</f>
        <v>236.60000000000002</v>
      </c>
      <c r="G118" s="220"/>
      <c r="H118" s="206"/>
      <c r="I118" s="206"/>
    </row>
    <row r="119" spans="1:9" x14ac:dyDescent="0.2">
      <c r="A119" s="207"/>
      <c r="B119" s="16" t="s">
        <v>65</v>
      </c>
      <c r="C119" s="208"/>
      <c r="D119" s="224"/>
      <c r="E119" s="209"/>
      <c r="F119" s="173"/>
      <c r="G119" s="209"/>
      <c r="H119" s="51"/>
      <c r="I119" s="51"/>
    </row>
    <row r="120" spans="1:9" x14ac:dyDescent="0.2">
      <c r="A120" s="207" t="s">
        <v>392</v>
      </c>
      <c r="B120" s="12" t="s">
        <v>120</v>
      </c>
      <c r="C120" s="210" t="s">
        <v>108</v>
      </c>
      <c r="D120" s="224">
        <f t="shared" ref="D120:D123" si="53">SUM(E120+G120)</f>
        <v>286.59999999999997</v>
      </c>
      <c r="E120" s="209">
        <f>SUM(E121+E122+E123)</f>
        <v>286.59999999999997</v>
      </c>
      <c r="F120" s="209">
        <f t="shared" ref="F120" si="54">SUM(F121+F122+F123)</f>
        <v>236.60000000000002</v>
      </c>
      <c r="G120" s="209"/>
      <c r="H120" s="51"/>
      <c r="I120" s="51"/>
    </row>
    <row r="121" spans="1:9" ht="12.75" customHeight="1" x14ac:dyDescent="0.2">
      <c r="A121" s="207" t="s">
        <v>393</v>
      </c>
      <c r="B121" s="211" t="s">
        <v>329</v>
      </c>
      <c r="C121" s="208"/>
      <c r="D121" s="224">
        <f t="shared" si="53"/>
        <v>180.6</v>
      </c>
      <c r="E121" s="209">
        <v>180.6</v>
      </c>
      <c r="F121" s="227">
        <v>148.4</v>
      </c>
      <c r="G121" s="209"/>
      <c r="H121" s="51"/>
      <c r="I121" s="51"/>
    </row>
    <row r="122" spans="1:9" ht="24" x14ac:dyDescent="0.2">
      <c r="A122" s="207" t="s">
        <v>394</v>
      </c>
      <c r="B122" s="212" t="s">
        <v>330</v>
      </c>
      <c r="C122" s="208"/>
      <c r="D122" s="224">
        <f t="shared" si="53"/>
        <v>90.8</v>
      </c>
      <c r="E122" s="209">
        <v>90.8</v>
      </c>
      <c r="F122" s="173">
        <v>87.7</v>
      </c>
      <c r="G122" s="209"/>
      <c r="H122" s="51"/>
      <c r="I122" s="51"/>
    </row>
    <row r="123" spans="1:9" x14ac:dyDescent="0.2">
      <c r="A123" s="207" t="s">
        <v>395</v>
      </c>
      <c r="B123" s="211" t="s">
        <v>332</v>
      </c>
      <c r="C123" s="208"/>
      <c r="D123" s="224">
        <f t="shared" si="53"/>
        <v>15.2</v>
      </c>
      <c r="E123" s="209">
        <v>15.2</v>
      </c>
      <c r="F123" s="227">
        <v>0.5</v>
      </c>
      <c r="G123" s="209"/>
      <c r="H123" s="51"/>
      <c r="I123" s="51"/>
    </row>
    <row r="124" spans="1:9" s="229" customFormat="1" x14ac:dyDescent="0.2">
      <c r="A124" s="201" t="s">
        <v>42</v>
      </c>
      <c r="B124" s="202" t="s">
        <v>121</v>
      </c>
      <c r="C124" s="228"/>
      <c r="D124" s="434">
        <f>SUM(E124+G124)</f>
        <v>709</v>
      </c>
      <c r="E124" s="438">
        <f>SUM(E126)</f>
        <v>709</v>
      </c>
      <c r="F124" s="204">
        <f t="shared" ref="F124" si="55">SUM(F126)</f>
        <v>570.69999999999993</v>
      </c>
      <c r="G124" s="204"/>
      <c r="H124" s="206"/>
      <c r="I124" s="206"/>
    </row>
    <row r="125" spans="1:9" x14ac:dyDescent="0.2">
      <c r="A125" s="207"/>
      <c r="B125" s="16" t="s">
        <v>65</v>
      </c>
      <c r="C125" s="28"/>
      <c r="D125" s="439"/>
      <c r="E125" s="293"/>
      <c r="F125" s="51"/>
      <c r="G125" s="209"/>
      <c r="H125" s="51"/>
      <c r="I125" s="51"/>
    </row>
    <row r="126" spans="1:9" x14ac:dyDescent="0.2">
      <c r="A126" s="207" t="s">
        <v>396</v>
      </c>
      <c r="B126" s="12" t="s">
        <v>120</v>
      </c>
      <c r="C126" s="210" t="s">
        <v>108</v>
      </c>
      <c r="D126" s="276">
        <f t="shared" ref="D126:D129" si="56">SUM(E126+G126)</f>
        <v>709</v>
      </c>
      <c r="E126" s="293">
        <f>SUM(E127+E128+E129)</f>
        <v>709</v>
      </c>
      <c r="F126" s="209">
        <f t="shared" ref="F126" si="57">SUM(F127+F128+F129)</f>
        <v>570.69999999999993</v>
      </c>
      <c r="G126" s="209"/>
      <c r="H126" s="51"/>
      <c r="I126" s="51"/>
    </row>
    <row r="127" spans="1:9" x14ac:dyDescent="0.2">
      <c r="A127" s="207" t="s">
        <v>397</v>
      </c>
      <c r="B127" s="211" t="s">
        <v>329</v>
      </c>
      <c r="C127" s="210"/>
      <c r="D127" s="209">
        <f t="shared" si="56"/>
        <v>438.3</v>
      </c>
      <c r="E127" s="55">
        <v>438.3</v>
      </c>
      <c r="F127" s="213">
        <v>380.1</v>
      </c>
      <c r="G127" s="209"/>
      <c r="H127" s="51"/>
      <c r="I127" s="51"/>
    </row>
    <row r="128" spans="1:9" ht="24" x14ac:dyDescent="0.2">
      <c r="A128" s="207" t="s">
        <v>398</v>
      </c>
      <c r="B128" s="212" t="s">
        <v>330</v>
      </c>
      <c r="C128" s="28"/>
      <c r="D128" s="209">
        <f t="shared" si="56"/>
        <v>191.6</v>
      </c>
      <c r="E128" s="55">
        <v>191.6</v>
      </c>
      <c r="F128" s="213">
        <v>180.2</v>
      </c>
      <c r="G128" s="209"/>
      <c r="H128" s="51"/>
      <c r="I128" s="51"/>
    </row>
    <row r="129" spans="1:9" x14ac:dyDescent="0.2">
      <c r="A129" s="207" t="s">
        <v>399</v>
      </c>
      <c r="B129" s="211" t="s">
        <v>332</v>
      </c>
      <c r="C129" s="28"/>
      <c r="D129" s="214">
        <f t="shared" si="56"/>
        <v>79.099999999999994</v>
      </c>
      <c r="E129" s="215">
        <v>79.099999999999994</v>
      </c>
      <c r="F129" s="216">
        <v>10.4</v>
      </c>
      <c r="G129" s="214"/>
      <c r="H129" s="51"/>
      <c r="I129" s="51"/>
    </row>
    <row r="130" spans="1:9" s="229" customFormat="1" x14ac:dyDescent="0.2">
      <c r="A130" s="201" t="s">
        <v>43</v>
      </c>
      <c r="B130" s="202" t="s">
        <v>130</v>
      </c>
      <c r="C130" s="231"/>
      <c r="D130" s="232">
        <f>SUM(E130+G130)</f>
        <v>830.2</v>
      </c>
      <c r="E130" s="204">
        <f>SUM(E132)</f>
        <v>826.2</v>
      </c>
      <c r="F130" s="204">
        <f t="shared" ref="F130:G130" si="58">SUM(F132)</f>
        <v>658.1</v>
      </c>
      <c r="G130" s="204">
        <f t="shared" si="58"/>
        <v>4</v>
      </c>
      <c r="H130" s="206"/>
      <c r="I130" s="206"/>
    </row>
    <row r="131" spans="1:9" x14ac:dyDescent="0.2">
      <c r="A131" s="207"/>
      <c r="B131" s="16" t="s">
        <v>65</v>
      </c>
      <c r="C131" s="17"/>
      <c r="D131" s="232"/>
      <c r="E131" s="209"/>
      <c r="F131" s="173"/>
      <c r="G131" s="209"/>
      <c r="H131" s="51"/>
      <c r="I131" s="51"/>
    </row>
    <row r="132" spans="1:9" x14ac:dyDescent="0.2">
      <c r="A132" s="207" t="s">
        <v>400</v>
      </c>
      <c r="B132" s="12" t="s">
        <v>120</v>
      </c>
      <c r="C132" s="20" t="s">
        <v>108</v>
      </c>
      <c r="D132" s="173">
        <f t="shared" ref="D132:D135" si="59">SUM(E132+G132)</f>
        <v>830.2</v>
      </c>
      <c r="E132" s="209">
        <f>SUM(E133+E134+E135)</f>
        <v>826.2</v>
      </c>
      <c r="F132" s="209">
        <f t="shared" ref="F132:G132" si="60">SUM(F133+F134+F135)</f>
        <v>658.1</v>
      </c>
      <c r="G132" s="209">
        <f t="shared" si="60"/>
        <v>4</v>
      </c>
      <c r="H132" s="51"/>
      <c r="I132" s="51"/>
    </row>
    <row r="133" spans="1:9" x14ac:dyDescent="0.2">
      <c r="A133" s="207" t="s">
        <v>401</v>
      </c>
      <c r="B133" s="211" t="s">
        <v>329</v>
      </c>
      <c r="C133" s="20"/>
      <c r="D133" s="173">
        <f t="shared" si="59"/>
        <v>507.9</v>
      </c>
      <c r="E133" s="209">
        <v>507.9</v>
      </c>
      <c r="F133" s="227">
        <v>440.6</v>
      </c>
      <c r="G133" s="209"/>
      <c r="H133" s="51"/>
      <c r="I133" s="51"/>
    </row>
    <row r="134" spans="1:9" ht="24" x14ac:dyDescent="0.2">
      <c r="A134" s="207" t="s">
        <v>402</v>
      </c>
      <c r="B134" s="212" t="s">
        <v>330</v>
      </c>
      <c r="C134" s="17"/>
      <c r="D134" s="173">
        <f t="shared" si="59"/>
        <v>218.6</v>
      </c>
      <c r="E134" s="209">
        <v>218.6</v>
      </c>
      <c r="F134" s="227">
        <v>205.6</v>
      </c>
      <c r="G134" s="209"/>
      <c r="H134" s="51"/>
      <c r="I134" s="51"/>
    </row>
    <row r="135" spans="1:9" x14ac:dyDescent="0.2">
      <c r="A135" s="207" t="s">
        <v>403</v>
      </c>
      <c r="B135" s="211" t="s">
        <v>332</v>
      </c>
      <c r="C135" s="249"/>
      <c r="D135" s="173">
        <f t="shared" si="59"/>
        <v>103.7</v>
      </c>
      <c r="E135" s="209">
        <v>99.7</v>
      </c>
      <c r="F135" s="227">
        <v>11.9</v>
      </c>
      <c r="G135" s="209">
        <v>4</v>
      </c>
      <c r="H135" s="51"/>
      <c r="I135" s="51"/>
    </row>
    <row r="136" spans="1:9" s="229" customFormat="1" x14ac:dyDescent="0.2">
      <c r="A136" s="201" t="s">
        <v>44</v>
      </c>
      <c r="B136" s="202" t="s">
        <v>147</v>
      </c>
      <c r="C136" s="228"/>
      <c r="D136" s="434">
        <f>SUM(E136+G136)</f>
        <v>697</v>
      </c>
      <c r="E136" s="438">
        <f>SUM(E138)</f>
        <v>697</v>
      </c>
      <c r="F136" s="204">
        <f t="shared" ref="F136" si="61">SUM(F138)</f>
        <v>555.1</v>
      </c>
      <c r="G136" s="204"/>
      <c r="H136" s="206"/>
      <c r="I136" s="206"/>
    </row>
    <row r="137" spans="1:9" x14ac:dyDescent="0.2">
      <c r="A137" s="207"/>
      <c r="B137" s="16" t="s">
        <v>65</v>
      </c>
      <c r="C137" s="28"/>
      <c r="D137" s="439"/>
      <c r="E137" s="293"/>
      <c r="F137" s="51"/>
      <c r="G137" s="209"/>
      <c r="H137" s="51"/>
      <c r="I137" s="51"/>
    </row>
    <row r="138" spans="1:9" x14ac:dyDescent="0.2">
      <c r="A138" s="207" t="s">
        <v>404</v>
      </c>
      <c r="B138" s="12" t="s">
        <v>120</v>
      </c>
      <c r="C138" s="210" t="s">
        <v>108</v>
      </c>
      <c r="D138" s="276">
        <f t="shared" ref="D138:D141" si="62">SUM(E138+G138)</f>
        <v>697</v>
      </c>
      <c r="E138" s="293">
        <f>SUM(E139+E140+E141)</f>
        <v>697</v>
      </c>
      <c r="F138" s="209">
        <f t="shared" ref="F138" si="63">SUM(F139+F140+F141)</f>
        <v>555.1</v>
      </c>
      <c r="G138" s="209"/>
      <c r="H138" s="51"/>
      <c r="I138" s="51"/>
    </row>
    <row r="139" spans="1:9" x14ac:dyDescent="0.2">
      <c r="A139" s="207" t="s">
        <v>405</v>
      </c>
      <c r="B139" s="211" t="s">
        <v>329</v>
      </c>
      <c r="C139" s="210"/>
      <c r="D139" s="209">
        <f t="shared" si="62"/>
        <v>434.6</v>
      </c>
      <c r="E139" s="55">
        <v>434.6</v>
      </c>
      <c r="F139" s="213">
        <v>376.9</v>
      </c>
      <c r="G139" s="209"/>
      <c r="H139" s="51"/>
      <c r="I139" s="51"/>
    </row>
    <row r="140" spans="1:9" ht="24" x14ac:dyDescent="0.2">
      <c r="A140" s="207" t="s">
        <v>406</v>
      </c>
      <c r="B140" s="212" t="s">
        <v>330</v>
      </c>
      <c r="C140" s="28"/>
      <c r="D140" s="209">
        <f t="shared" si="62"/>
        <v>178.1</v>
      </c>
      <c r="E140" s="55">
        <v>178.1</v>
      </c>
      <c r="F140" s="213">
        <v>166.8</v>
      </c>
      <c r="G140" s="209"/>
      <c r="H140" s="51"/>
      <c r="I140" s="51"/>
    </row>
    <row r="141" spans="1:9" x14ac:dyDescent="0.2">
      <c r="A141" s="207" t="s">
        <v>407</v>
      </c>
      <c r="B141" s="211" t="s">
        <v>332</v>
      </c>
      <c r="C141" s="28"/>
      <c r="D141" s="214">
        <f t="shared" si="62"/>
        <v>84.3</v>
      </c>
      <c r="E141" s="215">
        <v>84.3</v>
      </c>
      <c r="F141" s="216">
        <v>11.4</v>
      </c>
      <c r="G141" s="214"/>
      <c r="H141" s="51"/>
      <c r="I141" s="51"/>
    </row>
    <row r="142" spans="1:9" x14ac:dyDescent="0.2">
      <c r="A142" s="201" t="s">
        <v>45</v>
      </c>
      <c r="B142" s="202" t="s">
        <v>408</v>
      </c>
      <c r="C142" s="250"/>
      <c r="D142" s="219">
        <f>SUM(E142+G142)</f>
        <v>200.60000000000002</v>
      </c>
      <c r="E142" s="220">
        <f>SUM(E144)</f>
        <v>200.60000000000002</v>
      </c>
      <c r="F142" s="220">
        <f t="shared" ref="F142" si="64">SUM(F144)</f>
        <v>165.1</v>
      </c>
      <c r="G142" s="220"/>
      <c r="H142" s="206"/>
      <c r="I142" s="206"/>
    </row>
    <row r="143" spans="1:9" x14ac:dyDescent="0.2">
      <c r="A143" s="207"/>
      <c r="B143" s="16" t="s">
        <v>65</v>
      </c>
      <c r="C143" s="28"/>
      <c r="D143" s="224"/>
      <c r="E143" s="209"/>
      <c r="F143" s="173"/>
      <c r="G143" s="209"/>
      <c r="H143" s="51"/>
      <c r="I143" s="51"/>
    </row>
    <row r="144" spans="1:9" x14ac:dyDescent="0.2">
      <c r="A144" s="207" t="s">
        <v>409</v>
      </c>
      <c r="B144" s="12" t="s">
        <v>120</v>
      </c>
      <c r="C144" s="210" t="s">
        <v>108</v>
      </c>
      <c r="D144" s="224">
        <f t="shared" ref="D144:D147" si="65">SUM(E144+G144)</f>
        <v>200.60000000000002</v>
      </c>
      <c r="E144" s="209">
        <f>SUM(E145+E146+E147)</f>
        <v>200.60000000000002</v>
      </c>
      <c r="F144" s="209">
        <f t="shared" ref="F144" si="66">SUM(F145+F146+F147)</f>
        <v>165.1</v>
      </c>
      <c r="G144" s="209"/>
      <c r="H144" s="51"/>
      <c r="I144" s="51"/>
    </row>
    <row r="145" spans="1:9" x14ac:dyDescent="0.2">
      <c r="A145" s="207" t="s">
        <v>410</v>
      </c>
      <c r="B145" s="211" t="s">
        <v>329</v>
      </c>
      <c r="C145" s="210"/>
      <c r="D145" s="224">
        <f t="shared" si="65"/>
        <v>101.7</v>
      </c>
      <c r="E145" s="209">
        <v>101.7</v>
      </c>
      <c r="F145" s="227">
        <v>83.5</v>
      </c>
      <c r="G145" s="209"/>
      <c r="H145" s="51"/>
      <c r="I145" s="51"/>
    </row>
    <row r="146" spans="1:9" ht="24" x14ac:dyDescent="0.2">
      <c r="A146" s="207" t="s">
        <v>411</v>
      </c>
      <c r="B146" s="212" t="s">
        <v>330</v>
      </c>
      <c r="C146" s="28"/>
      <c r="D146" s="224">
        <f t="shared" si="65"/>
        <v>83.4</v>
      </c>
      <c r="E146" s="209">
        <v>83.4</v>
      </c>
      <c r="F146" s="227">
        <v>79.900000000000006</v>
      </c>
      <c r="G146" s="209"/>
      <c r="H146" s="51"/>
      <c r="I146" s="51"/>
    </row>
    <row r="147" spans="1:9" x14ac:dyDescent="0.2">
      <c r="A147" s="207" t="s">
        <v>412</v>
      </c>
      <c r="B147" s="211" t="s">
        <v>332</v>
      </c>
      <c r="C147" s="28"/>
      <c r="D147" s="224">
        <f t="shared" si="65"/>
        <v>15.5</v>
      </c>
      <c r="E147" s="209">
        <v>15.5</v>
      </c>
      <c r="F147" s="227">
        <v>1.7</v>
      </c>
      <c r="G147" s="209"/>
      <c r="H147" s="51"/>
      <c r="I147" s="51"/>
    </row>
    <row r="148" spans="1:9" ht="12.75" customHeight="1" x14ac:dyDescent="0.2">
      <c r="A148" s="201" t="s">
        <v>46</v>
      </c>
      <c r="B148" s="238" t="s">
        <v>95</v>
      </c>
      <c r="C148" s="250"/>
      <c r="D148" s="204">
        <f>SUM(E148+G148)</f>
        <v>277.60000000000002</v>
      </c>
      <c r="E148" s="205">
        <f>SUM(E150)</f>
        <v>277.60000000000002</v>
      </c>
      <c r="F148" s="204">
        <f t="shared" ref="F148" si="67">SUM(F150)</f>
        <v>217.4</v>
      </c>
      <c r="G148" s="204"/>
      <c r="H148" s="206"/>
      <c r="I148" s="206"/>
    </row>
    <row r="149" spans="1:9" x14ac:dyDescent="0.2">
      <c r="A149" s="207"/>
      <c r="B149" s="16" t="s">
        <v>65</v>
      </c>
      <c r="C149" s="28"/>
      <c r="D149" s="209"/>
      <c r="E149" s="55"/>
      <c r="F149" s="51"/>
      <c r="G149" s="209"/>
      <c r="H149" s="51"/>
      <c r="I149" s="51"/>
    </row>
    <row r="150" spans="1:9" x14ac:dyDescent="0.2">
      <c r="A150" s="207" t="s">
        <v>413</v>
      </c>
      <c r="B150" s="12" t="s">
        <v>120</v>
      </c>
      <c r="C150" s="210" t="s">
        <v>108</v>
      </c>
      <c r="D150" s="209">
        <f t="shared" ref="D150:D153" si="68">SUM(E150+G150)</f>
        <v>277.60000000000002</v>
      </c>
      <c r="E150" s="55">
        <f>SUM(E151+E152+E153)</f>
        <v>277.60000000000002</v>
      </c>
      <c r="F150" s="209">
        <f t="shared" ref="F150" si="69">SUM(F151+F152+F153)</f>
        <v>217.4</v>
      </c>
      <c r="G150" s="209"/>
      <c r="H150" s="51"/>
      <c r="I150" s="51"/>
    </row>
    <row r="151" spans="1:9" x14ac:dyDescent="0.2">
      <c r="A151" s="207" t="s">
        <v>414</v>
      </c>
      <c r="B151" s="211" t="s">
        <v>329</v>
      </c>
      <c r="C151" s="210"/>
      <c r="D151" s="209">
        <f t="shared" si="68"/>
        <v>177.6</v>
      </c>
      <c r="E151" s="55">
        <v>177.6</v>
      </c>
      <c r="F151" s="213">
        <v>149.5</v>
      </c>
      <c r="G151" s="209"/>
      <c r="H151" s="51"/>
      <c r="I151" s="51"/>
    </row>
    <row r="152" spans="1:9" ht="24" x14ac:dyDescent="0.2">
      <c r="A152" s="207" t="s">
        <v>415</v>
      </c>
      <c r="B152" s="212" t="s">
        <v>330</v>
      </c>
      <c r="C152" s="28"/>
      <c r="D152" s="276">
        <f t="shared" si="68"/>
        <v>68</v>
      </c>
      <c r="E152" s="293">
        <v>68</v>
      </c>
      <c r="F152" s="213">
        <v>64.099999999999994</v>
      </c>
      <c r="G152" s="209"/>
      <c r="H152" s="51"/>
      <c r="I152" s="51"/>
    </row>
    <row r="153" spans="1:9" x14ac:dyDescent="0.2">
      <c r="A153" s="207" t="s">
        <v>416</v>
      </c>
      <c r="B153" s="211" t="s">
        <v>332</v>
      </c>
      <c r="C153" s="28"/>
      <c r="D153" s="292">
        <f t="shared" si="68"/>
        <v>32</v>
      </c>
      <c r="E153" s="437">
        <v>32</v>
      </c>
      <c r="F153" s="216">
        <v>3.8</v>
      </c>
      <c r="G153" s="214"/>
      <c r="H153" s="51"/>
      <c r="I153" s="51"/>
    </row>
    <row r="154" spans="1:9" ht="12.75" customHeight="1" x14ac:dyDescent="0.2">
      <c r="A154" s="251" t="s">
        <v>48</v>
      </c>
      <c r="B154" s="238" t="s">
        <v>76</v>
      </c>
      <c r="C154" s="250"/>
      <c r="D154" s="219">
        <f>SUM(E154+G154)</f>
        <v>400.5</v>
      </c>
      <c r="E154" s="204">
        <f>SUM(E156)</f>
        <v>399.5</v>
      </c>
      <c r="F154" s="204">
        <f t="shared" ref="F154:G154" si="70">SUM(F156)</f>
        <v>320.60000000000002</v>
      </c>
      <c r="G154" s="434">
        <f t="shared" si="70"/>
        <v>1</v>
      </c>
      <c r="H154" s="206"/>
      <c r="I154" s="206"/>
    </row>
    <row r="155" spans="1:9" x14ac:dyDescent="0.2">
      <c r="A155" s="207"/>
      <c r="B155" s="16" t="s">
        <v>65</v>
      </c>
      <c r="C155" s="28"/>
      <c r="D155" s="224"/>
      <c r="E155" s="209"/>
      <c r="F155" s="173"/>
      <c r="G155" s="276"/>
      <c r="H155" s="51"/>
      <c r="I155" s="51"/>
    </row>
    <row r="156" spans="1:9" x14ac:dyDescent="0.2">
      <c r="A156" s="207" t="s">
        <v>417</v>
      </c>
      <c r="B156" s="12" t="s">
        <v>120</v>
      </c>
      <c r="C156" s="210" t="s">
        <v>108</v>
      </c>
      <c r="D156" s="224">
        <f t="shared" ref="D156:D159" si="71">SUM(E156+G156)</f>
        <v>400.5</v>
      </c>
      <c r="E156" s="209">
        <f>SUM(E157+E158+E159)</f>
        <v>399.5</v>
      </c>
      <c r="F156" s="209">
        <f t="shared" ref="F156:G156" si="72">SUM(F157+F158+F159)</f>
        <v>320.60000000000002</v>
      </c>
      <c r="G156" s="276">
        <f t="shared" si="72"/>
        <v>1</v>
      </c>
      <c r="H156" s="51"/>
      <c r="I156" s="51"/>
    </row>
    <row r="157" spans="1:9" x14ac:dyDescent="0.2">
      <c r="A157" s="207" t="s">
        <v>418</v>
      </c>
      <c r="B157" s="211" t="s">
        <v>329</v>
      </c>
      <c r="C157" s="210"/>
      <c r="D157" s="224">
        <f t="shared" si="71"/>
        <v>235.1</v>
      </c>
      <c r="E157" s="209">
        <v>234.1</v>
      </c>
      <c r="F157" s="227">
        <v>200</v>
      </c>
      <c r="G157" s="276">
        <v>1</v>
      </c>
      <c r="H157" s="51"/>
      <c r="I157" s="51"/>
    </row>
    <row r="158" spans="1:9" ht="24" x14ac:dyDescent="0.2">
      <c r="A158" s="207" t="s">
        <v>419</v>
      </c>
      <c r="B158" s="212" t="s">
        <v>330</v>
      </c>
      <c r="C158" s="28"/>
      <c r="D158" s="224">
        <f t="shared" si="71"/>
        <v>122.4</v>
      </c>
      <c r="E158" s="209">
        <v>122.4</v>
      </c>
      <c r="F158" s="227">
        <v>116.1</v>
      </c>
      <c r="G158" s="209"/>
      <c r="H158" s="51"/>
      <c r="I158" s="51"/>
    </row>
    <row r="159" spans="1:9" x14ac:dyDescent="0.2">
      <c r="A159" s="207" t="s">
        <v>420</v>
      </c>
      <c r="B159" s="211" t="s">
        <v>332</v>
      </c>
      <c r="C159" s="28"/>
      <c r="D159" s="440">
        <f t="shared" si="71"/>
        <v>43</v>
      </c>
      <c r="E159" s="276">
        <v>43</v>
      </c>
      <c r="F159" s="227">
        <v>4.5</v>
      </c>
      <c r="G159" s="209"/>
      <c r="H159" s="51"/>
      <c r="I159" s="51"/>
    </row>
    <row r="160" spans="1:9" s="229" customFormat="1" ht="15" customHeight="1" x14ac:dyDescent="0.2">
      <c r="A160" s="252" t="s">
        <v>50</v>
      </c>
      <c r="B160" s="238" t="s">
        <v>421</v>
      </c>
      <c r="C160" s="253"/>
      <c r="D160" s="204">
        <f>SUM(E160+G160)</f>
        <v>222.8</v>
      </c>
      <c r="E160" s="205">
        <f>SUM(E162)</f>
        <v>222.8</v>
      </c>
      <c r="F160" s="204">
        <f t="shared" ref="F160" si="73">SUM(F162)</f>
        <v>173.1</v>
      </c>
      <c r="G160" s="204"/>
      <c r="H160" s="206"/>
      <c r="I160" s="206"/>
    </row>
    <row r="161" spans="1:9" x14ac:dyDescent="0.2">
      <c r="A161" s="207"/>
      <c r="B161" s="16" t="s">
        <v>65</v>
      </c>
      <c r="C161" s="28"/>
      <c r="D161" s="220"/>
      <c r="E161" s="55"/>
      <c r="F161" s="51"/>
      <c r="G161" s="209"/>
      <c r="H161" s="51"/>
      <c r="I161" s="51"/>
    </row>
    <row r="162" spans="1:9" x14ac:dyDescent="0.2">
      <c r="A162" s="207" t="s">
        <v>422</v>
      </c>
      <c r="B162" s="12" t="s">
        <v>120</v>
      </c>
      <c r="C162" s="210" t="s">
        <v>108</v>
      </c>
      <c r="D162" s="209">
        <f t="shared" ref="D162:D165" si="74">SUM(E162+G162)</f>
        <v>222.8</v>
      </c>
      <c r="E162" s="55">
        <f>SUM(E163+E164+E165)</f>
        <v>222.8</v>
      </c>
      <c r="F162" s="209">
        <f t="shared" ref="F162" si="75">SUM(F163+F164+F165)</f>
        <v>173.1</v>
      </c>
      <c r="G162" s="209"/>
      <c r="H162" s="51"/>
      <c r="I162" s="51"/>
    </row>
    <row r="163" spans="1:9" x14ac:dyDescent="0.2">
      <c r="A163" s="207" t="s">
        <v>423</v>
      </c>
      <c r="B163" s="211" t="s">
        <v>329</v>
      </c>
      <c r="C163" s="210"/>
      <c r="D163" s="209">
        <f t="shared" si="74"/>
        <v>141.4</v>
      </c>
      <c r="E163" s="55">
        <v>141.4</v>
      </c>
      <c r="F163" s="213">
        <v>111.3</v>
      </c>
      <c r="G163" s="209"/>
      <c r="H163" s="51"/>
      <c r="I163" s="51"/>
    </row>
    <row r="164" spans="1:9" ht="24" x14ac:dyDescent="0.2">
      <c r="A164" s="207" t="s">
        <v>424</v>
      </c>
      <c r="B164" s="212" t="s">
        <v>330</v>
      </c>
      <c r="C164" s="28"/>
      <c r="D164" s="209">
        <f t="shared" si="74"/>
        <v>63.2</v>
      </c>
      <c r="E164" s="55">
        <v>63.2</v>
      </c>
      <c r="F164" s="213">
        <v>60.1</v>
      </c>
      <c r="G164" s="209"/>
      <c r="H164" s="51"/>
      <c r="I164" s="51"/>
    </row>
    <row r="165" spans="1:9" x14ac:dyDescent="0.2">
      <c r="A165" s="207" t="s">
        <v>425</v>
      </c>
      <c r="B165" s="211" t="s">
        <v>332</v>
      </c>
      <c r="C165" s="28"/>
      <c r="D165" s="214">
        <f t="shared" si="74"/>
        <v>18.2</v>
      </c>
      <c r="E165" s="215">
        <v>18.2</v>
      </c>
      <c r="F165" s="216">
        <v>1.7</v>
      </c>
      <c r="G165" s="214"/>
      <c r="H165" s="51"/>
      <c r="I165" s="51"/>
    </row>
    <row r="166" spans="1:9" s="229" customFormat="1" ht="12.75" customHeight="1" x14ac:dyDescent="0.2">
      <c r="A166" s="252" t="s">
        <v>51</v>
      </c>
      <c r="B166" s="238" t="s">
        <v>172</v>
      </c>
      <c r="C166" s="239"/>
      <c r="D166" s="232">
        <f>SUM(E166+G166)</f>
        <v>760.1</v>
      </c>
      <c r="E166" s="220">
        <f>SUM(E168)</f>
        <v>760.1</v>
      </c>
      <c r="F166" s="439">
        <f t="shared" ref="F166" si="76">SUM(F168)</f>
        <v>617</v>
      </c>
      <c r="G166" s="220"/>
      <c r="H166" s="206"/>
      <c r="I166" s="206"/>
    </row>
    <row r="167" spans="1:9" x14ac:dyDescent="0.2">
      <c r="A167" s="207"/>
      <c r="B167" s="16" t="s">
        <v>65</v>
      </c>
      <c r="C167" s="17"/>
      <c r="D167" s="232"/>
      <c r="E167" s="209"/>
      <c r="F167" s="340"/>
      <c r="G167" s="209"/>
      <c r="H167" s="51"/>
      <c r="I167" s="51"/>
    </row>
    <row r="168" spans="1:9" x14ac:dyDescent="0.2">
      <c r="A168" s="207" t="s">
        <v>426</v>
      </c>
      <c r="B168" s="12" t="s">
        <v>120</v>
      </c>
      <c r="C168" s="20" t="s">
        <v>108</v>
      </c>
      <c r="D168" s="173">
        <f t="shared" ref="D168:D171" si="77">SUM(E168+G168)</f>
        <v>760.1</v>
      </c>
      <c r="E168" s="209">
        <f>SUM(E169+E170+E171)</f>
        <v>760.1</v>
      </c>
      <c r="F168" s="276">
        <f t="shared" ref="F168" si="78">SUM(F169+F170+F171)</f>
        <v>617</v>
      </c>
      <c r="G168" s="209"/>
      <c r="H168" s="51"/>
      <c r="I168" s="51"/>
    </row>
    <row r="169" spans="1:9" x14ac:dyDescent="0.2">
      <c r="A169" s="207" t="s">
        <v>427</v>
      </c>
      <c r="B169" s="211" t="s">
        <v>329</v>
      </c>
      <c r="C169" s="20"/>
      <c r="D169" s="173">
        <f t="shared" si="77"/>
        <v>531.1</v>
      </c>
      <c r="E169" s="209">
        <v>531.1</v>
      </c>
      <c r="F169" s="227">
        <v>464.9</v>
      </c>
      <c r="G169" s="209"/>
      <c r="H169" s="51"/>
      <c r="I169" s="51"/>
    </row>
    <row r="170" spans="1:9" ht="24" x14ac:dyDescent="0.2">
      <c r="A170" s="207" t="s">
        <v>428</v>
      </c>
      <c r="B170" s="212" t="s">
        <v>330</v>
      </c>
      <c r="C170" s="17"/>
      <c r="D170" s="173">
        <f t="shared" si="77"/>
        <v>150.4</v>
      </c>
      <c r="E170" s="209">
        <v>150.4</v>
      </c>
      <c r="F170" s="227">
        <v>140.80000000000001</v>
      </c>
      <c r="G170" s="209"/>
      <c r="H170" s="51"/>
      <c r="I170" s="51"/>
    </row>
    <row r="171" spans="1:9" x14ac:dyDescent="0.2">
      <c r="A171" s="207" t="s">
        <v>429</v>
      </c>
      <c r="B171" s="211" t="s">
        <v>332</v>
      </c>
      <c r="C171" s="249"/>
      <c r="D171" s="173">
        <f t="shared" si="77"/>
        <v>78.599999999999994</v>
      </c>
      <c r="E171" s="209">
        <v>78.599999999999994</v>
      </c>
      <c r="F171" s="227">
        <v>11.3</v>
      </c>
      <c r="G171" s="209"/>
      <c r="H171" s="51"/>
      <c r="I171" s="51"/>
    </row>
    <row r="172" spans="1:9" s="229" customFormat="1" ht="12.75" customHeight="1" x14ac:dyDescent="0.2">
      <c r="A172" s="252" t="s">
        <v>52</v>
      </c>
      <c r="B172" s="238" t="s">
        <v>77</v>
      </c>
      <c r="C172" s="253"/>
      <c r="D172" s="204">
        <f>SUM(E172+G172)</f>
        <v>285.2</v>
      </c>
      <c r="E172" s="205">
        <f>SUM(E174)</f>
        <v>285.2</v>
      </c>
      <c r="F172" s="204">
        <f t="shared" ref="F172" si="79">SUM(F174)</f>
        <v>223.89999999999998</v>
      </c>
      <c r="G172" s="204"/>
      <c r="H172" s="206"/>
      <c r="I172" s="206"/>
    </row>
    <row r="173" spans="1:9" x14ac:dyDescent="0.2">
      <c r="A173" s="207"/>
      <c r="B173" s="16" t="s">
        <v>65</v>
      </c>
      <c r="C173" s="28"/>
      <c r="D173" s="220"/>
      <c r="E173" s="55"/>
      <c r="F173" s="51"/>
      <c r="G173" s="209"/>
      <c r="H173" s="51"/>
      <c r="I173" s="51"/>
    </row>
    <row r="174" spans="1:9" x14ac:dyDescent="0.2">
      <c r="A174" s="207" t="s">
        <v>430</v>
      </c>
      <c r="B174" s="12" t="s">
        <v>120</v>
      </c>
      <c r="C174" s="210" t="s">
        <v>108</v>
      </c>
      <c r="D174" s="209">
        <f t="shared" ref="D174:D177" si="80">SUM(E174+G174)</f>
        <v>285.2</v>
      </c>
      <c r="E174" s="55">
        <f>SUM(E175+E176+E177)</f>
        <v>285.2</v>
      </c>
      <c r="F174" s="209">
        <f t="shared" ref="F174" si="81">SUM(F175+F176+F177)</f>
        <v>223.89999999999998</v>
      </c>
      <c r="G174" s="209"/>
      <c r="H174" s="51"/>
      <c r="I174" s="51"/>
    </row>
    <row r="175" spans="1:9" x14ac:dyDescent="0.2">
      <c r="A175" s="207" t="s">
        <v>431</v>
      </c>
      <c r="B175" s="211" t="s">
        <v>329</v>
      </c>
      <c r="C175" s="210"/>
      <c r="D175" s="209">
        <f t="shared" si="80"/>
        <v>186.8</v>
      </c>
      <c r="E175" s="55">
        <v>186.8</v>
      </c>
      <c r="F175" s="213">
        <v>156.1</v>
      </c>
      <c r="G175" s="209"/>
      <c r="H175" s="51"/>
      <c r="I175" s="51"/>
    </row>
    <row r="176" spans="1:9" ht="24" x14ac:dyDescent="0.2">
      <c r="A176" s="207" t="s">
        <v>432</v>
      </c>
      <c r="B176" s="212" t="s">
        <v>330</v>
      </c>
      <c r="C176" s="28"/>
      <c r="D176" s="209">
        <f t="shared" si="80"/>
        <v>68.099999999999994</v>
      </c>
      <c r="E176" s="55">
        <v>68.099999999999994</v>
      </c>
      <c r="F176" s="213">
        <v>64.099999999999994</v>
      </c>
      <c r="G176" s="209"/>
      <c r="H176" s="51"/>
      <c r="I176" s="51"/>
    </row>
    <row r="177" spans="1:9" x14ac:dyDescent="0.2">
      <c r="A177" s="207" t="s">
        <v>433</v>
      </c>
      <c r="B177" s="211" t="s">
        <v>332</v>
      </c>
      <c r="C177" s="28"/>
      <c r="D177" s="214">
        <f t="shared" si="80"/>
        <v>30.3</v>
      </c>
      <c r="E177" s="215">
        <v>30.3</v>
      </c>
      <c r="F177" s="216">
        <v>3.7</v>
      </c>
      <c r="G177" s="214"/>
      <c r="H177" s="51"/>
      <c r="I177" s="51"/>
    </row>
    <row r="178" spans="1:9" s="229" customFormat="1" ht="12" customHeight="1" x14ac:dyDescent="0.2">
      <c r="A178" s="252" t="s">
        <v>54</v>
      </c>
      <c r="B178" s="202" t="s">
        <v>86</v>
      </c>
      <c r="C178" s="239"/>
      <c r="D178" s="232">
        <f>SUM(E178+G178)</f>
        <v>679.1</v>
      </c>
      <c r="E178" s="204">
        <f>SUM(E180)</f>
        <v>679.1</v>
      </c>
      <c r="F178" s="204">
        <f t="shared" ref="F178" si="82">SUM(F180)</f>
        <v>502.5</v>
      </c>
      <c r="G178" s="204"/>
      <c r="H178" s="206"/>
      <c r="I178" s="206"/>
    </row>
    <row r="179" spans="1:9" x14ac:dyDescent="0.2">
      <c r="A179" s="207"/>
      <c r="B179" s="16" t="s">
        <v>65</v>
      </c>
      <c r="C179" s="17"/>
      <c r="D179" s="232"/>
      <c r="E179" s="209"/>
      <c r="F179" s="173"/>
      <c r="G179" s="209"/>
      <c r="H179" s="51"/>
      <c r="I179" s="51"/>
    </row>
    <row r="180" spans="1:9" x14ac:dyDescent="0.2">
      <c r="A180" s="207" t="s">
        <v>434</v>
      </c>
      <c r="B180" s="12" t="s">
        <v>120</v>
      </c>
      <c r="C180" s="20" t="s">
        <v>108</v>
      </c>
      <c r="D180" s="173">
        <f t="shared" ref="D180:D183" si="83">SUM(E180+G180)</f>
        <v>679.1</v>
      </c>
      <c r="E180" s="209">
        <f>SUM(E181+E182+E183)</f>
        <v>679.1</v>
      </c>
      <c r="F180" s="209">
        <f t="shared" ref="F180" si="84">SUM(F181+F182+F183)</f>
        <v>502.5</v>
      </c>
      <c r="G180" s="209"/>
      <c r="H180" s="51"/>
      <c r="I180" s="51"/>
    </row>
    <row r="181" spans="1:9" x14ac:dyDescent="0.2">
      <c r="A181" s="207" t="s">
        <v>435</v>
      </c>
      <c r="B181" s="211" t="s">
        <v>329</v>
      </c>
      <c r="C181" s="20"/>
      <c r="D181" s="173">
        <f t="shared" si="83"/>
        <v>457.4</v>
      </c>
      <c r="E181" s="209">
        <v>457.4</v>
      </c>
      <c r="F181" s="173">
        <v>356.1</v>
      </c>
      <c r="G181" s="209"/>
      <c r="H181" s="51"/>
      <c r="I181" s="51"/>
    </row>
    <row r="182" spans="1:9" s="229" customFormat="1" ht="24" x14ac:dyDescent="0.2">
      <c r="A182" s="207" t="s">
        <v>436</v>
      </c>
      <c r="B182" s="212" t="s">
        <v>330</v>
      </c>
      <c r="C182" s="17"/>
      <c r="D182" s="173">
        <f t="shared" si="83"/>
        <v>148.80000000000001</v>
      </c>
      <c r="E182" s="209">
        <v>148.80000000000001</v>
      </c>
      <c r="F182" s="173">
        <v>139.5</v>
      </c>
      <c r="G182" s="220"/>
      <c r="H182" s="206"/>
      <c r="I182" s="206"/>
    </row>
    <row r="183" spans="1:9" x14ac:dyDescent="0.2">
      <c r="A183" s="207" t="s">
        <v>437</v>
      </c>
      <c r="B183" s="211" t="s">
        <v>332</v>
      </c>
      <c r="C183" s="249"/>
      <c r="D183" s="173">
        <f t="shared" si="83"/>
        <v>72.900000000000006</v>
      </c>
      <c r="E183" s="209">
        <v>72.900000000000006</v>
      </c>
      <c r="F183" s="227">
        <v>6.9</v>
      </c>
      <c r="G183" s="209"/>
      <c r="H183" s="51"/>
      <c r="I183" s="51"/>
    </row>
    <row r="184" spans="1:9" x14ac:dyDescent="0.2">
      <c r="A184" s="201" t="s">
        <v>56</v>
      </c>
      <c r="B184" s="202" t="s">
        <v>96</v>
      </c>
      <c r="C184" s="250"/>
      <c r="D184" s="204">
        <f>SUM(E184+G184)</f>
        <v>371.1</v>
      </c>
      <c r="E184" s="205">
        <f>SUM(E186)</f>
        <v>371.1</v>
      </c>
      <c r="F184" s="204">
        <f t="shared" ref="F184" si="85">SUM(F186)</f>
        <v>287.7</v>
      </c>
      <c r="G184" s="204"/>
      <c r="H184" s="206"/>
      <c r="I184" s="206"/>
    </row>
    <row r="185" spans="1:9" x14ac:dyDescent="0.2">
      <c r="A185" s="207"/>
      <c r="B185" s="16" t="s">
        <v>65</v>
      </c>
      <c r="C185" s="28"/>
      <c r="D185" s="209"/>
      <c r="E185" s="55"/>
      <c r="F185" s="51"/>
      <c r="G185" s="209"/>
      <c r="H185" s="51"/>
      <c r="I185" s="51"/>
    </row>
    <row r="186" spans="1:9" s="229" customFormat="1" x14ac:dyDescent="0.2">
      <c r="A186" s="207" t="s">
        <v>438</v>
      </c>
      <c r="B186" s="12" t="s">
        <v>120</v>
      </c>
      <c r="C186" s="210" t="s">
        <v>108</v>
      </c>
      <c r="D186" s="209">
        <f t="shared" ref="D186:D189" si="86">SUM(E186+G186)</f>
        <v>371.1</v>
      </c>
      <c r="E186" s="55">
        <f>SUM(E187+E188+E189)</f>
        <v>371.1</v>
      </c>
      <c r="F186" s="209">
        <f t="shared" ref="F186" si="87">SUM(F187+F188+F189)</f>
        <v>287.7</v>
      </c>
      <c r="G186" s="209"/>
      <c r="H186" s="51"/>
      <c r="I186" s="51"/>
    </row>
    <row r="187" spans="1:9" s="229" customFormat="1" x14ac:dyDescent="0.2">
      <c r="A187" s="207" t="s">
        <v>439</v>
      </c>
      <c r="B187" s="211" t="s">
        <v>329</v>
      </c>
      <c r="C187" s="210"/>
      <c r="D187" s="209">
        <f t="shared" si="86"/>
        <v>243.5</v>
      </c>
      <c r="E187" s="55">
        <v>243.5</v>
      </c>
      <c r="F187" s="51">
        <v>201.6</v>
      </c>
      <c r="G187" s="220"/>
      <c r="H187" s="206"/>
      <c r="I187" s="206"/>
    </row>
    <row r="188" spans="1:9" ht="24" x14ac:dyDescent="0.2">
      <c r="A188" s="207" t="s">
        <v>440</v>
      </c>
      <c r="B188" s="212" t="s">
        <v>330</v>
      </c>
      <c r="C188" s="28"/>
      <c r="D188" s="209">
        <f t="shared" si="86"/>
        <v>85.5</v>
      </c>
      <c r="E188" s="55">
        <v>85.5</v>
      </c>
      <c r="F188" s="213">
        <v>80.3</v>
      </c>
      <c r="G188" s="209"/>
      <c r="H188" s="51"/>
      <c r="I188" s="51"/>
    </row>
    <row r="189" spans="1:9" x14ac:dyDescent="0.2">
      <c r="A189" s="207" t="s">
        <v>441</v>
      </c>
      <c r="B189" s="211" t="s">
        <v>332</v>
      </c>
      <c r="C189" s="28"/>
      <c r="D189" s="214">
        <f t="shared" si="86"/>
        <v>42.1</v>
      </c>
      <c r="E189" s="215">
        <v>42.1</v>
      </c>
      <c r="F189" s="216">
        <v>5.8</v>
      </c>
      <c r="G189" s="214"/>
      <c r="H189" s="51"/>
      <c r="I189" s="51"/>
    </row>
    <row r="190" spans="1:9" s="229" customFormat="1" x14ac:dyDescent="0.2">
      <c r="A190" s="201" t="s">
        <v>57</v>
      </c>
      <c r="B190" s="202" t="s">
        <v>148</v>
      </c>
      <c r="C190" s="228"/>
      <c r="D190" s="204">
        <f>SUM(E190+G190)</f>
        <v>771.6</v>
      </c>
      <c r="E190" s="235">
        <f>SUM(E192)</f>
        <v>769.6</v>
      </c>
      <c r="F190" s="220">
        <f t="shared" ref="F190:G190" si="88">SUM(F192)</f>
        <v>699.4</v>
      </c>
      <c r="G190" s="439">
        <f t="shared" si="88"/>
        <v>2</v>
      </c>
      <c r="H190" s="206"/>
      <c r="I190" s="206"/>
    </row>
    <row r="191" spans="1:9" x14ac:dyDescent="0.2">
      <c r="A191" s="207"/>
      <c r="B191" s="16" t="s">
        <v>65</v>
      </c>
      <c r="C191" s="28"/>
      <c r="D191" s="220"/>
      <c r="E191" s="55"/>
      <c r="F191" s="173"/>
      <c r="G191" s="276"/>
      <c r="H191" s="51"/>
      <c r="I191" s="51"/>
    </row>
    <row r="192" spans="1:9" x14ac:dyDescent="0.2">
      <c r="A192" s="207" t="s">
        <v>442</v>
      </c>
      <c r="B192" s="12" t="s">
        <v>120</v>
      </c>
      <c r="C192" s="210" t="s">
        <v>108</v>
      </c>
      <c r="D192" s="209">
        <f t="shared" ref="D192:D196" si="89">SUM(E192+G192)</f>
        <v>771.6</v>
      </c>
      <c r="E192" s="55">
        <f>SUM(E193+E194+E195+E196)</f>
        <v>769.6</v>
      </c>
      <c r="F192" s="55">
        <f>SUM(F193+F194+F195+F196)</f>
        <v>699.4</v>
      </c>
      <c r="G192" s="276">
        <f t="shared" ref="G192" si="90">SUM(G193+G194+G195)</f>
        <v>2</v>
      </c>
      <c r="H192" s="51"/>
      <c r="I192" s="51"/>
    </row>
    <row r="193" spans="1:9" x14ac:dyDescent="0.2">
      <c r="A193" s="207" t="s">
        <v>443</v>
      </c>
      <c r="B193" s="211" t="s">
        <v>329</v>
      </c>
      <c r="C193" s="210"/>
      <c r="D193" s="209">
        <f t="shared" si="89"/>
        <v>652.4</v>
      </c>
      <c r="E193" s="55">
        <v>652.4</v>
      </c>
      <c r="F193" s="227">
        <v>597.79999999999995</v>
      </c>
      <c r="G193" s="276"/>
      <c r="H193" s="51"/>
      <c r="I193" s="51"/>
    </row>
    <row r="194" spans="1:9" ht="24" x14ac:dyDescent="0.2">
      <c r="A194" s="207" t="s">
        <v>444</v>
      </c>
      <c r="B194" s="212" t="s">
        <v>330</v>
      </c>
      <c r="C194" s="28"/>
      <c r="D194" s="209">
        <f t="shared" si="89"/>
        <v>30.5</v>
      </c>
      <c r="E194" s="55">
        <v>30.5</v>
      </c>
      <c r="F194" s="227">
        <v>30.1</v>
      </c>
      <c r="G194" s="276"/>
      <c r="H194" s="51"/>
      <c r="I194" s="51"/>
    </row>
    <row r="195" spans="1:9" x14ac:dyDescent="0.2">
      <c r="A195" s="207" t="s">
        <v>445</v>
      </c>
      <c r="B195" s="211" t="s">
        <v>332</v>
      </c>
      <c r="C195" s="28"/>
      <c r="D195" s="276">
        <f t="shared" si="89"/>
        <v>54</v>
      </c>
      <c r="E195" s="293">
        <v>52</v>
      </c>
      <c r="F195" s="227">
        <v>37.299999999999997</v>
      </c>
      <c r="G195" s="276">
        <v>2</v>
      </c>
      <c r="H195" s="51"/>
      <c r="I195" s="51"/>
    </row>
    <row r="196" spans="1:9" ht="88.5" customHeight="1" x14ac:dyDescent="0.2">
      <c r="A196" s="254" t="s">
        <v>446</v>
      </c>
      <c r="B196" s="435" t="s">
        <v>447</v>
      </c>
      <c r="C196" s="28"/>
      <c r="D196" s="255">
        <f t="shared" si="89"/>
        <v>34.700000000000003</v>
      </c>
      <c r="E196" s="256">
        <v>34.700000000000003</v>
      </c>
      <c r="F196" s="257">
        <v>34.200000000000003</v>
      </c>
      <c r="G196" s="209"/>
      <c r="H196" s="51"/>
      <c r="I196" s="51"/>
    </row>
    <row r="197" spans="1:9" s="229" customFormat="1" x14ac:dyDescent="0.2">
      <c r="A197" s="201" t="s">
        <v>58</v>
      </c>
      <c r="B197" s="35" t="s">
        <v>149</v>
      </c>
      <c r="C197" s="228"/>
      <c r="D197" s="204">
        <f>SUM(E197+G197)</f>
        <v>167.6</v>
      </c>
      <c r="E197" s="258">
        <f>SUM(E199)</f>
        <v>167.6</v>
      </c>
      <c r="F197" s="204">
        <f t="shared" ref="F197" si="91">SUM(F199)</f>
        <v>141.9</v>
      </c>
      <c r="G197" s="204"/>
      <c r="H197" s="206"/>
      <c r="I197" s="206"/>
    </row>
    <row r="198" spans="1:9" x14ac:dyDescent="0.2">
      <c r="A198" s="207"/>
      <c r="B198" s="16" t="s">
        <v>65</v>
      </c>
      <c r="C198" s="28"/>
      <c r="D198" s="220"/>
      <c r="E198" s="51"/>
      <c r="F198" s="209"/>
      <c r="G198" s="209"/>
      <c r="H198" s="51"/>
      <c r="I198" s="51"/>
    </row>
    <row r="199" spans="1:9" x14ac:dyDescent="0.2">
      <c r="A199" s="207" t="s">
        <v>448</v>
      </c>
      <c r="B199" s="12" t="s">
        <v>120</v>
      </c>
      <c r="C199" s="210" t="s">
        <v>108</v>
      </c>
      <c r="D199" s="209">
        <f t="shared" ref="D199:D203" si="92">SUM(E199+G199)</f>
        <v>167.6</v>
      </c>
      <c r="E199" s="209">
        <f>SUM(E200+E201+E202+E203)</f>
        <v>167.6</v>
      </c>
      <c r="F199" s="51">
        <f>SUM(F200+F201+F202+F203)</f>
        <v>141.9</v>
      </c>
      <c r="G199" s="209"/>
      <c r="H199" s="51"/>
      <c r="I199" s="51"/>
    </row>
    <row r="200" spans="1:9" x14ac:dyDescent="0.2">
      <c r="A200" s="207" t="s">
        <v>449</v>
      </c>
      <c r="B200" s="211" t="s">
        <v>329</v>
      </c>
      <c r="C200" s="210"/>
      <c r="D200" s="209">
        <f t="shared" si="92"/>
        <v>146.9</v>
      </c>
      <c r="E200" s="51">
        <v>146.9</v>
      </c>
      <c r="F200" s="230">
        <v>124.5</v>
      </c>
      <c r="G200" s="209"/>
      <c r="H200" s="51"/>
      <c r="I200" s="51"/>
    </row>
    <row r="201" spans="1:9" ht="24" x14ac:dyDescent="0.2">
      <c r="A201" s="207" t="s">
        <v>450</v>
      </c>
      <c r="B201" s="212" t="s">
        <v>330</v>
      </c>
      <c r="C201" s="28"/>
      <c r="D201" s="209">
        <f t="shared" si="92"/>
        <v>5.0999999999999996</v>
      </c>
      <c r="E201" s="51">
        <v>5.0999999999999996</v>
      </c>
      <c r="F201" s="230">
        <v>5</v>
      </c>
      <c r="G201" s="209"/>
      <c r="H201" s="51"/>
      <c r="I201" s="51"/>
    </row>
    <row r="202" spans="1:9" x14ac:dyDescent="0.2">
      <c r="A202" s="207" t="s">
        <v>451</v>
      </c>
      <c r="B202" s="211" t="s">
        <v>332</v>
      </c>
      <c r="C202" s="28"/>
      <c r="D202" s="209">
        <f t="shared" si="92"/>
        <v>9.4</v>
      </c>
      <c r="E202" s="51">
        <v>9.4</v>
      </c>
      <c r="F202" s="209">
        <v>6.3</v>
      </c>
      <c r="G202" s="209"/>
      <c r="H202" s="51"/>
      <c r="I202" s="51"/>
    </row>
    <row r="203" spans="1:9" ht="90" customHeight="1" x14ac:dyDescent="0.2">
      <c r="A203" s="254" t="s">
        <v>452</v>
      </c>
      <c r="B203" s="435" t="s">
        <v>447</v>
      </c>
      <c r="C203" s="28"/>
      <c r="D203" s="255">
        <f t="shared" si="92"/>
        <v>6.2</v>
      </c>
      <c r="E203" s="259">
        <v>6.2</v>
      </c>
      <c r="F203" s="260">
        <v>6.1</v>
      </c>
      <c r="G203" s="214"/>
      <c r="H203" s="51"/>
      <c r="I203" s="51"/>
    </row>
    <row r="204" spans="1:9" ht="12.75" customHeight="1" x14ac:dyDescent="0.2">
      <c r="A204" s="252" t="s">
        <v>59</v>
      </c>
      <c r="B204" s="365" t="s">
        <v>157</v>
      </c>
      <c r="C204" s="253"/>
      <c r="D204" s="204">
        <f>SUM(E204+G204)</f>
        <v>359.5</v>
      </c>
      <c r="E204" s="205">
        <f>SUM(E206)</f>
        <v>359.5</v>
      </c>
      <c r="F204" s="204">
        <f t="shared" ref="F204" si="93">SUM(F206)</f>
        <v>238.9</v>
      </c>
      <c r="G204" s="204"/>
      <c r="H204" s="206"/>
      <c r="I204" s="206"/>
    </row>
    <row r="205" spans="1:9" x14ac:dyDescent="0.2">
      <c r="A205" s="207"/>
      <c r="B205" s="16" t="s">
        <v>65</v>
      </c>
      <c r="C205" s="28"/>
      <c r="D205" s="209"/>
      <c r="E205" s="55"/>
      <c r="F205" s="173"/>
      <c r="G205" s="209"/>
      <c r="H205" s="51"/>
      <c r="I205" s="51"/>
    </row>
    <row r="206" spans="1:9" x14ac:dyDescent="0.2">
      <c r="A206" s="207" t="s">
        <v>453</v>
      </c>
      <c r="B206" s="12" t="s">
        <v>120</v>
      </c>
      <c r="C206" s="210" t="s">
        <v>108</v>
      </c>
      <c r="D206" s="209">
        <f t="shared" ref="D206:D210" si="94">SUM(E206+G206)</f>
        <v>359.5</v>
      </c>
      <c r="E206" s="55">
        <f>SUM(E207+E208+E209+E210)</f>
        <v>359.5</v>
      </c>
      <c r="F206" s="55">
        <f>SUM(F207+F208+F209+F210)</f>
        <v>238.9</v>
      </c>
      <c r="G206" s="209"/>
      <c r="H206" s="51"/>
      <c r="I206" s="51"/>
    </row>
    <row r="207" spans="1:9" x14ac:dyDescent="0.2">
      <c r="A207" s="207" t="s">
        <v>454</v>
      </c>
      <c r="B207" s="211" t="s">
        <v>329</v>
      </c>
      <c r="C207" s="210"/>
      <c r="D207" s="209">
        <f t="shared" si="94"/>
        <v>289.60000000000002</v>
      </c>
      <c r="E207" s="55">
        <v>289.60000000000002</v>
      </c>
      <c r="F207" s="213">
        <v>189.8</v>
      </c>
      <c r="G207" s="209"/>
      <c r="H207" s="51"/>
      <c r="I207" s="51"/>
    </row>
    <row r="208" spans="1:9" ht="24" x14ac:dyDescent="0.2">
      <c r="A208" s="207" t="s">
        <v>455</v>
      </c>
      <c r="B208" s="212" t="s">
        <v>330</v>
      </c>
      <c r="C208" s="28"/>
      <c r="D208" s="276">
        <f t="shared" si="94"/>
        <v>31</v>
      </c>
      <c r="E208" s="293">
        <v>31</v>
      </c>
      <c r="F208" s="213">
        <v>30.6</v>
      </c>
      <c r="G208" s="209"/>
      <c r="H208" s="51"/>
      <c r="I208" s="51"/>
    </row>
    <row r="209" spans="1:9" x14ac:dyDescent="0.2">
      <c r="A209" s="207" t="s">
        <v>456</v>
      </c>
      <c r="B209" s="211" t="s">
        <v>332</v>
      </c>
      <c r="C209" s="28"/>
      <c r="D209" s="276">
        <f t="shared" si="94"/>
        <v>29</v>
      </c>
      <c r="E209" s="293">
        <v>29</v>
      </c>
      <c r="F209" s="213">
        <v>8.8000000000000007</v>
      </c>
      <c r="G209" s="209"/>
      <c r="H209" s="51"/>
      <c r="I209" s="51"/>
    </row>
    <row r="210" spans="1:9" ht="88.5" customHeight="1" x14ac:dyDescent="0.2">
      <c r="A210" s="254" t="s">
        <v>457</v>
      </c>
      <c r="B210" s="435" t="s">
        <v>447</v>
      </c>
      <c r="C210" s="28"/>
      <c r="D210" s="255">
        <f t="shared" si="94"/>
        <v>9.9</v>
      </c>
      <c r="E210" s="256">
        <v>9.9</v>
      </c>
      <c r="F210" s="261">
        <v>9.6999999999999993</v>
      </c>
      <c r="G210" s="209"/>
      <c r="H210" s="51"/>
      <c r="I210" s="51"/>
    </row>
    <row r="211" spans="1:9" s="229" customFormat="1" x14ac:dyDescent="0.2">
      <c r="A211" s="201" t="s">
        <v>60</v>
      </c>
      <c r="B211" s="436" t="s">
        <v>122</v>
      </c>
      <c r="C211" s="228"/>
      <c r="D211" s="204">
        <f>SUM(E211+G211)</f>
        <v>237.9</v>
      </c>
      <c r="E211" s="204">
        <f>SUM(E213)</f>
        <v>237.9</v>
      </c>
      <c r="F211" s="204">
        <f t="shared" ref="F211" si="95">SUM(F213)</f>
        <v>193.1</v>
      </c>
      <c r="G211" s="204"/>
      <c r="H211" s="206"/>
      <c r="I211" s="206"/>
    </row>
    <row r="212" spans="1:9" x14ac:dyDescent="0.2">
      <c r="A212" s="207"/>
      <c r="B212" s="16" t="s">
        <v>65</v>
      </c>
      <c r="C212" s="28"/>
      <c r="D212" s="220"/>
      <c r="E212" s="209"/>
      <c r="F212" s="209"/>
      <c r="G212" s="209"/>
      <c r="H212" s="51"/>
      <c r="I212" s="51"/>
    </row>
    <row r="213" spans="1:9" x14ac:dyDescent="0.2">
      <c r="A213" s="207" t="s">
        <v>458</v>
      </c>
      <c r="B213" s="12" t="s">
        <v>120</v>
      </c>
      <c r="C213" s="210" t="s">
        <v>108</v>
      </c>
      <c r="D213" s="209">
        <f t="shared" ref="D213:D217" si="96">SUM(E213+G213)</f>
        <v>237.9</v>
      </c>
      <c r="E213" s="209">
        <f>SUM(E214+E215+E216+E217)</f>
        <v>237.9</v>
      </c>
      <c r="F213" s="209">
        <f>SUM(F214+F215+F216+F217)</f>
        <v>193.1</v>
      </c>
      <c r="G213" s="209"/>
      <c r="H213" s="51"/>
      <c r="I213" s="51"/>
    </row>
    <row r="214" spans="1:9" x14ac:dyDescent="0.2">
      <c r="A214" s="207" t="s">
        <v>459</v>
      </c>
      <c r="B214" s="211" t="s">
        <v>329</v>
      </c>
      <c r="C214" s="210"/>
      <c r="D214" s="209">
        <f t="shared" si="96"/>
        <v>192.5</v>
      </c>
      <c r="E214" s="209">
        <v>192.5</v>
      </c>
      <c r="F214" s="209">
        <v>156.19999999999999</v>
      </c>
      <c r="G214" s="209"/>
      <c r="H214" s="51"/>
      <c r="I214" s="51"/>
    </row>
    <row r="215" spans="1:9" ht="24" x14ac:dyDescent="0.2">
      <c r="A215" s="207" t="s">
        <v>460</v>
      </c>
      <c r="B215" s="212" t="s">
        <v>330</v>
      </c>
      <c r="C215" s="28"/>
      <c r="D215" s="209">
        <f t="shared" si="96"/>
        <v>22.4</v>
      </c>
      <c r="E215" s="209">
        <v>22.4</v>
      </c>
      <c r="F215" s="230">
        <v>22.1</v>
      </c>
      <c r="G215" s="209"/>
      <c r="H215" s="51"/>
      <c r="I215" s="51"/>
    </row>
    <row r="216" spans="1:9" x14ac:dyDescent="0.2">
      <c r="A216" s="207" t="s">
        <v>461</v>
      </c>
      <c r="B216" s="211" t="s">
        <v>332</v>
      </c>
      <c r="C216" s="28"/>
      <c r="D216" s="276">
        <f t="shared" si="96"/>
        <v>15</v>
      </c>
      <c r="E216" s="276">
        <v>15</v>
      </c>
      <c r="F216" s="209">
        <v>6.9</v>
      </c>
      <c r="G216" s="209"/>
      <c r="H216" s="51"/>
      <c r="I216" s="51"/>
    </row>
    <row r="217" spans="1:9" ht="90" x14ac:dyDescent="0.2">
      <c r="A217" s="254" t="s">
        <v>462</v>
      </c>
      <c r="B217" s="435" t="s">
        <v>447</v>
      </c>
      <c r="C217" s="28"/>
      <c r="D217" s="441">
        <f t="shared" si="96"/>
        <v>8</v>
      </c>
      <c r="E217" s="441">
        <v>8</v>
      </c>
      <c r="F217" s="260">
        <v>7.9</v>
      </c>
      <c r="G217" s="214"/>
      <c r="H217" s="51"/>
      <c r="I217" s="51"/>
    </row>
    <row r="218" spans="1:9" s="229" customFormat="1" x14ac:dyDescent="0.2">
      <c r="A218" s="201" t="s">
        <v>61</v>
      </c>
      <c r="B218" s="35" t="s">
        <v>98</v>
      </c>
      <c r="C218" s="228"/>
      <c r="D218" s="262">
        <f>SUM(E218+G218)</f>
        <v>175.5</v>
      </c>
      <c r="E218" s="220">
        <f>SUM(E220)</f>
        <v>174.5</v>
      </c>
      <c r="F218" s="220">
        <f t="shared" ref="F218:G218" si="97">SUM(F220)</f>
        <v>113.8</v>
      </c>
      <c r="G218" s="439">
        <f t="shared" si="97"/>
        <v>1</v>
      </c>
      <c r="H218" s="206"/>
      <c r="I218" s="206"/>
    </row>
    <row r="219" spans="1:9" x14ac:dyDescent="0.2">
      <c r="A219" s="207"/>
      <c r="B219" s="16" t="s">
        <v>65</v>
      </c>
      <c r="C219" s="28"/>
      <c r="D219" s="262"/>
      <c r="E219" s="209"/>
      <c r="F219" s="173"/>
      <c r="G219" s="276"/>
      <c r="H219" s="51"/>
      <c r="I219" s="51"/>
    </row>
    <row r="220" spans="1:9" x14ac:dyDescent="0.2">
      <c r="A220" s="207" t="s">
        <v>463</v>
      </c>
      <c r="B220" s="12" t="s">
        <v>120</v>
      </c>
      <c r="C220" s="210" t="s">
        <v>108</v>
      </c>
      <c r="D220" s="263">
        <f t="shared" ref="D220:D222" si="98">SUM(E220+G220)</f>
        <v>175.5</v>
      </c>
      <c r="E220" s="209">
        <f>SUM(E221+E222)</f>
        <v>174.5</v>
      </c>
      <c r="F220" s="209">
        <f t="shared" ref="F220:G220" si="99">SUM(F221+F222)</f>
        <v>113.8</v>
      </c>
      <c r="G220" s="276">
        <f t="shared" si="99"/>
        <v>1</v>
      </c>
      <c r="H220" s="51"/>
      <c r="I220" s="51"/>
    </row>
    <row r="221" spans="1:9" x14ac:dyDescent="0.2">
      <c r="A221" s="207" t="s">
        <v>464</v>
      </c>
      <c r="B221" s="211" t="s">
        <v>329</v>
      </c>
      <c r="C221" s="210"/>
      <c r="D221" s="263">
        <f t="shared" si="98"/>
        <v>117.8</v>
      </c>
      <c r="E221" s="209">
        <v>117.8</v>
      </c>
      <c r="F221" s="227">
        <v>103.6</v>
      </c>
      <c r="G221" s="276"/>
      <c r="H221" s="51"/>
      <c r="I221" s="51"/>
    </row>
    <row r="222" spans="1:9" x14ac:dyDescent="0.2">
      <c r="A222" s="264" t="s">
        <v>465</v>
      </c>
      <c r="B222" s="265" t="s">
        <v>332</v>
      </c>
      <c r="C222" s="266"/>
      <c r="D222" s="263">
        <f t="shared" si="98"/>
        <v>57.7</v>
      </c>
      <c r="E222" s="209">
        <v>56.7</v>
      </c>
      <c r="F222" s="227">
        <v>10.199999999999999</v>
      </c>
      <c r="G222" s="276">
        <v>1</v>
      </c>
      <c r="H222" s="51"/>
      <c r="I222" s="51"/>
    </row>
    <row r="223" spans="1:9" x14ac:dyDescent="0.2">
      <c r="A223" s="231" t="s">
        <v>62</v>
      </c>
      <c r="B223" s="267" t="s">
        <v>466</v>
      </c>
      <c r="C223" s="17"/>
      <c r="D223" s="434">
        <f>SUM(E223+G223)</f>
        <v>242</v>
      </c>
      <c r="E223" s="438">
        <f>SUM(E225)</f>
        <v>242</v>
      </c>
      <c r="F223" s="204">
        <f t="shared" ref="F223" si="100">SUM(F225)</f>
        <v>191.2</v>
      </c>
      <c r="G223" s="204"/>
      <c r="H223" s="206"/>
      <c r="I223" s="206"/>
    </row>
    <row r="224" spans="1:9" x14ac:dyDescent="0.2">
      <c r="A224" s="17"/>
      <c r="B224" s="18" t="s">
        <v>65</v>
      </c>
      <c r="C224" s="16"/>
      <c r="D224" s="276"/>
      <c r="E224" s="293"/>
      <c r="F224" s="51"/>
      <c r="G224" s="209"/>
      <c r="H224" s="51"/>
      <c r="I224" s="51"/>
    </row>
    <row r="225" spans="1:9" x14ac:dyDescent="0.2">
      <c r="A225" s="17" t="s">
        <v>467</v>
      </c>
      <c r="B225" s="19" t="s">
        <v>120</v>
      </c>
      <c r="C225" s="20" t="s">
        <v>108</v>
      </c>
      <c r="D225" s="276">
        <f t="shared" ref="D225:D227" si="101">SUM(E225+G225)</f>
        <v>242</v>
      </c>
      <c r="E225" s="293">
        <f>SUM(E226+E227)</f>
        <v>242</v>
      </c>
      <c r="F225" s="209">
        <f t="shared" ref="F225" si="102">SUM(F226+F227)</f>
        <v>191.2</v>
      </c>
      <c r="G225" s="209"/>
      <c r="H225" s="51"/>
      <c r="I225" s="51"/>
    </row>
    <row r="226" spans="1:9" x14ac:dyDescent="0.2">
      <c r="A226" s="17" t="s">
        <v>468</v>
      </c>
      <c r="B226" s="268" t="s">
        <v>329</v>
      </c>
      <c r="C226" s="20"/>
      <c r="D226" s="209">
        <f t="shared" si="101"/>
        <v>146.30000000000001</v>
      </c>
      <c r="E226" s="55">
        <v>146.30000000000001</v>
      </c>
      <c r="F226" s="269">
        <v>96.9</v>
      </c>
      <c r="G226" s="209"/>
      <c r="H226" s="51"/>
      <c r="I226" s="51"/>
    </row>
    <row r="227" spans="1:9" ht="24" x14ac:dyDescent="0.2">
      <c r="A227" s="249" t="s">
        <v>799</v>
      </c>
      <c r="B227" s="270" t="s">
        <v>330</v>
      </c>
      <c r="C227" s="233"/>
      <c r="D227" s="214">
        <f t="shared" si="101"/>
        <v>95.7</v>
      </c>
      <c r="E227" s="215">
        <v>95.7</v>
      </c>
      <c r="F227" s="216">
        <v>94.3</v>
      </c>
      <c r="G227" s="214"/>
      <c r="H227" s="51"/>
      <c r="I227" s="51"/>
    </row>
    <row r="228" spans="1:9" x14ac:dyDescent="0.2">
      <c r="A228" s="204" t="s">
        <v>470</v>
      </c>
      <c r="B228" s="74" t="s">
        <v>171</v>
      </c>
      <c r="C228" s="152"/>
      <c r="D228" s="204">
        <f>SUM(E228+G228)</f>
        <v>99.6</v>
      </c>
      <c r="E228" s="258">
        <f>SUM(E230)</f>
        <v>99.6</v>
      </c>
      <c r="F228" s="204">
        <f t="shared" ref="F228" si="103">SUM(F230)</f>
        <v>59.6</v>
      </c>
      <c r="G228" s="204"/>
      <c r="H228" s="206"/>
      <c r="I228" s="206"/>
    </row>
    <row r="229" spans="1:9" x14ac:dyDescent="0.2">
      <c r="A229" s="17"/>
      <c r="B229" s="208" t="s">
        <v>65</v>
      </c>
      <c r="C229" s="16"/>
      <c r="D229" s="209"/>
      <c r="E229" s="51"/>
      <c r="F229" s="209"/>
      <c r="G229" s="209"/>
      <c r="H229" s="51"/>
      <c r="I229" s="51"/>
    </row>
    <row r="230" spans="1:9" x14ac:dyDescent="0.2">
      <c r="A230" s="271" t="s">
        <v>471</v>
      </c>
      <c r="B230" s="272" t="s">
        <v>120</v>
      </c>
      <c r="C230" s="40" t="s">
        <v>108</v>
      </c>
      <c r="D230" s="209">
        <f t="shared" ref="D230:D232" si="104">SUM(E230+G230)</f>
        <v>99.6</v>
      </c>
      <c r="E230" s="51">
        <f>SUM(E231+E232)</f>
        <v>99.6</v>
      </c>
      <c r="F230" s="209">
        <f>SUM(F231+F232)</f>
        <v>59.6</v>
      </c>
      <c r="G230" s="209"/>
      <c r="H230" s="51"/>
      <c r="I230" s="51"/>
    </row>
    <row r="231" spans="1:9" x14ac:dyDescent="0.2">
      <c r="A231" s="17" t="s">
        <v>472</v>
      </c>
      <c r="B231" s="211" t="s">
        <v>329</v>
      </c>
      <c r="C231" s="16"/>
      <c r="D231" s="209">
        <f t="shared" si="104"/>
        <v>99.1</v>
      </c>
      <c r="E231" s="51">
        <v>99.1</v>
      </c>
      <c r="F231" s="209">
        <v>59.6</v>
      </c>
      <c r="G231" s="209"/>
      <c r="H231" s="51"/>
      <c r="I231" s="51"/>
    </row>
    <row r="232" spans="1:9" x14ac:dyDescent="0.2">
      <c r="A232" s="249" t="s">
        <v>469</v>
      </c>
      <c r="B232" s="265" t="s">
        <v>332</v>
      </c>
      <c r="C232" s="233"/>
      <c r="D232" s="214">
        <f t="shared" si="104"/>
        <v>0.5</v>
      </c>
      <c r="E232" s="51">
        <v>0.5</v>
      </c>
      <c r="F232" s="214"/>
      <c r="G232" s="214"/>
      <c r="H232" s="51"/>
      <c r="I232" s="51"/>
    </row>
    <row r="233" spans="1:9" ht="24" customHeight="1" x14ac:dyDescent="0.2">
      <c r="A233" s="273" t="s">
        <v>182</v>
      </c>
      <c r="B233" s="274" t="s">
        <v>154</v>
      </c>
      <c r="C233" s="231"/>
      <c r="D233" s="219">
        <f>SUM(E233+G233)</f>
        <v>164.60000000000002</v>
      </c>
      <c r="E233" s="204">
        <f>SUM(E235)</f>
        <v>155.30000000000001</v>
      </c>
      <c r="F233" s="204">
        <f t="shared" ref="F233:G233" si="105">SUM(F235)</f>
        <v>66.599999999999994</v>
      </c>
      <c r="G233" s="434">
        <f t="shared" si="105"/>
        <v>9.3000000000000007</v>
      </c>
      <c r="H233" s="206"/>
      <c r="I233" s="206"/>
    </row>
    <row r="234" spans="1:9" x14ac:dyDescent="0.2">
      <c r="A234" s="17"/>
      <c r="B234" s="18" t="s">
        <v>65</v>
      </c>
      <c r="C234" s="17"/>
      <c r="D234" s="224"/>
      <c r="E234" s="209"/>
      <c r="F234" s="173"/>
      <c r="G234" s="209"/>
      <c r="H234" s="51"/>
      <c r="I234" s="51"/>
    </row>
    <row r="235" spans="1:9" ht="24" x14ac:dyDescent="0.2">
      <c r="A235" s="36" t="s">
        <v>473</v>
      </c>
      <c r="B235" s="275" t="s">
        <v>118</v>
      </c>
      <c r="C235" s="20" t="s">
        <v>102</v>
      </c>
      <c r="D235" s="224">
        <f t="shared" ref="D235:D237" si="106">SUM(E235+G235)</f>
        <v>164.60000000000002</v>
      </c>
      <c r="E235" s="276">
        <f>SUM(E236+E237)</f>
        <v>155.30000000000001</v>
      </c>
      <c r="F235" s="276">
        <f t="shared" ref="F235:G235" si="107">SUM(F236+F237)</f>
        <v>66.599999999999994</v>
      </c>
      <c r="G235" s="276">
        <f t="shared" si="107"/>
        <v>9.3000000000000007</v>
      </c>
      <c r="H235" s="277"/>
      <c r="I235" s="277"/>
    </row>
    <row r="236" spans="1:9" x14ac:dyDescent="0.2">
      <c r="A236" s="278" t="s">
        <v>474</v>
      </c>
      <c r="B236" s="211" t="s">
        <v>329</v>
      </c>
      <c r="C236" s="236"/>
      <c r="D236" s="224">
        <f t="shared" si="106"/>
        <v>134.6</v>
      </c>
      <c r="E236" s="209">
        <v>125.3</v>
      </c>
      <c r="F236" s="227">
        <v>66.599999999999994</v>
      </c>
      <c r="G236" s="440">
        <v>9.3000000000000007</v>
      </c>
      <c r="H236" s="277"/>
      <c r="I236" s="277"/>
    </row>
    <row r="237" spans="1:9" x14ac:dyDescent="0.2">
      <c r="A237" s="17" t="s">
        <v>475</v>
      </c>
      <c r="B237" s="211" t="s">
        <v>332</v>
      </c>
      <c r="C237" s="279"/>
      <c r="D237" s="440">
        <f t="shared" si="106"/>
        <v>30</v>
      </c>
      <c r="E237" s="276">
        <v>30</v>
      </c>
      <c r="F237" s="173"/>
      <c r="G237" s="209"/>
      <c r="H237" s="51"/>
      <c r="I237" s="51"/>
    </row>
    <row r="238" spans="1:9" ht="24" x14ac:dyDescent="0.2">
      <c r="A238" s="237" t="s">
        <v>70</v>
      </c>
      <c r="B238" s="238" t="s">
        <v>476</v>
      </c>
      <c r="C238" s="228"/>
      <c r="D238" s="280">
        <f>SUM(D240)</f>
        <v>773</v>
      </c>
      <c r="E238" s="280">
        <f t="shared" ref="E238:G238" si="108">SUM(E240)</f>
        <v>752.5</v>
      </c>
      <c r="F238" s="280">
        <f t="shared" si="108"/>
        <v>563.30000000000007</v>
      </c>
      <c r="G238" s="281">
        <f t="shared" si="108"/>
        <v>20.5</v>
      </c>
      <c r="H238" s="282"/>
      <c r="I238" s="282"/>
    </row>
    <row r="239" spans="1:9" x14ac:dyDescent="0.2">
      <c r="A239" s="207"/>
      <c r="B239" s="16" t="s">
        <v>65</v>
      </c>
      <c r="C239" s="28"/>
      <c r="D239" s="263"/>
      <c r="E239" s="209"/>
      <c r="F239" s="51"/>
      <c r="G239" s="209"/>
      <c r="H239" s="51"/>
      <c r="I239" s="51"/>
    </row>
    <row r="240" spans="1:9" x14ac:dyDescent="0.2">
      <c r="A240" s="207" t="s">
        <v>477</v>
      </c>
      <c r="B240" s="283" t="s">
        <v>119</v>
      </c>
      <c r="C240" s="210" t="s">
        <v>109</v>
      </c>
      <c r="D240" s="284">
        <f>SUM(D241:D244)</f>
        <v>773</v>
      </c>
      <c r="E240" s="284">
        <f t="shared" ref="E240:G240" si="109">SUM(E241:E244)</f>
        <v>752.5</v>
      </c>
      <c r="F240" s="284">
        <f t="shared" si="109"/>
        <v>563.30000000000007</v>
      </c>
      <c r="G240" s="285">
        <f t="shared" si="109"/>
        <v>20.5</v>
      </c>
      <c r="H240" s="286"/>
      <c r="I240" s="286"/>
    </row>
    <row r="241" spans="1:9" x14ac:dyDescent="0.2">
      <c r="A241" s="207" t="s">
        <v>478</v>
      </c>
      <c r="B241" s="211" t="s">
        <v>329</v>
      </c>
      <c r="C241" s="210"/>
      <c r="D241" s="230">
        <f t="shared" ref="D241:D244" si="110">E241+G241</f>
        <v>182.6</v>
      </c>
      <c r="E241" s="209">
        <v>181.5</v>
      </c>
      <c r="F241" s="227">
        <v>139.80000000000001</v>
      </c>
      <c r="G241" s="209">
        <v>1.1000000000000001</v>
      </c>
      <c r="H241" s="51"/>
      <c r="I241" s="51"/>
    </row>
    <row r="242" spans="1:9" x14ac:dyDescent="0.2">
      <c r="A242" s="207" t="s">
        <v>479</v>
      </c>
      <c r="B242" s="211" t="s">
        <v>480</v>
      </c>
      <c r="C242" s="210"/>
      <c r="D242" s="230">
        <f t="shared" si="110"/>
        <v>506.2</v>
      </c>
      <c r="E242" s="276">
        <v>506.2</v>
      </c>
      <c r="F242" s="51">
        <v>380.8</v>
      </c>
      <c r="G242" s="209"/>
      <c r="H242" s="51"/>
      <c r="I242" s="51"/>
    </row>
    <row r="243" spans="1:9" x14ac:dyDescent="0.2">
      <c r="A243" s="207" t="s">
        <v>481</v>
      </c>
      <c r="B243" s="211" t="s">
        <v>332</v>
      </c>
      <c r="C243" s="210"/>
      <c r="D243" s="230">
        <f t="shared" si="110"/>
        <v>8</v>
      </c>
      <c r="E243" s="276">
        <v>2</v>
      </c>
      <c r="F243" s="227">
        <v>2</v>
      </c>
      <c r="G243" s="276">
        <v>6</v>
      </c>
      <c r="H243" s="277"/>
      <c r="I243" s="277"/>
    </row>
    <row r="244" spans="1:9" ht="34.5" customHeight="1" x14ac:dyDescent="0.2">
      <c r="A244" s="249" t="s">
        <v>482</v>
      </c>
      <c r="B244" s="287" t="s">
        <v>483</v>
      </c>
      <c r="C244" s="288"/>
      <c r="D244" s="289">
        <f t="shared" si="110"/>
        <v>76.2</v>
      </c>
      <c r="E244" s="214">
        <v>62.8</v>
      </c>
      <c r="F244" s="216">
        <v>40.700000000000003</v>
      </c>
      <c r="G244" s="214">
        <v>13.4</v>
      </c>
      <c r="H244" s="51"/>
      <c r="I244" s="51"/>
    </row>
    <row r="245" spans="1:9" x14ac:dyDescent="0.2">
      <c r="A245" s="201" t="s">
        <v>78</v>
      </c>
      <c r="B245" s="202" t="s">
        <v>484</v>
      </c>
      <c r="C245" s="231"/>
      <c r="D245" s="290">
        <f>SUM(D247)</f>
        <v>801.3</v>
      </c>
      <c r="E245" s="281">
        <f t="shared" ref="E245:G245" si="111">SUM(E247)</f>
        <v>778.5</v>
      </c>
      <c r="F245" s="281">
        <f t="shared" si="111"/>
        <v>615</v>
      </c>
      <c r="G245" s="281">
        <f t="shared" si="111"/>
        <v>22.8</v>
      </c>
      <c r="H245" s="282"/>
      <c r="I245" s="282"/>
    </row>
    <row r="246" spans="1:9" x14ac:dyDescent="0.2">
      <c r="A246" s="207"/>
      <c r="B246" s="16" t="s">
        <v>65</v>
      </c>
      <c r="C246" s="17"/>
      <c r="D246" s="173"/>
      <c r="E246" s="209"/>
      <c r="F246" s="173"/>
      <c r="G246" s="209"/>
      <c r="H246" s="51"/>
      <c r="I246" s="51"/>
    </row>
    <row r="247" spans="1:9" x14ac:dyDescent="0.2">
      <c r="A247" s="207" t="s">
        <v>485</v>
      </c>
      <c r="B247" s="12" t="s">
        <v>114</v>
      </c>
      <c r="C247" s="20" t="s">
        <v>33</v>
      </c>
      <c r="D247" s="291">
        <f>SUM(D248:D249)</f>
        <v>801.3</v>
      </c>
      <c r="E247" s="285">
        <f t="shared" ref="E247:G247" si="112">SUM(E248:E249)</f>
        <v>778.5</v>
      </c>
      <c r="F247" s="285">
        <f t="shared" si="112"/>
        <v>615</v>
      </c>
      <c r="G247" s="285">
        <f t="shared" si="112"/>
        <v>22.8</v>
      </c>
      <c r="H247" s="286"/>
      <c r="I247" s="286"/>
    </row>
    <row r="248" spans="1:9" x14ac:dyDescent="0.2">
      <c r="A248" s="207" t="s">
        <v>486</v>
      </c>
      <c r="B248" s="211" t="s">
        <v>329</v>
      </c>
      <c r="C248" s="20"/>
      <c r="D248" s="227">
        <f t="shared" ref="D248:D249" si="113">E248+G248</f>
        <v>776.3</v>
      </c>
      <c r="E248" s="209">
        <v>753.5</v>
      </c>
      <c r="F248" s="227">
        <v>607.79999999999995</v>
      </c>
      <c r="G248" s="209">
        <v>22.8</v>
      </c>
      <c r="H248" s="51"/>
      <c r="I248" s="51"/>
    </row>
    <row r="249" spans="1:9" x14ac:dyDescent="0.2">
      <c r="A249" s="207" t="s">
        <v>487</v>
      </c>
      <c r="B249" s="265" t="s">
        <v>332</v>
      </c>
      <c r="C249" s="249"/>
      <c r="D249" s="227">
        <f t="shared" si="113"/>
        <v>25</v>
      </c>
      <c r="E249" s="276">
        <v>25</v>
      </c>
      <c r="F249" s="173">
        <v>7.2</v>
      </c>
      <c r="G249" s="209"/>
      <c r="H249" s="51"/>
      <c r="I249" s="51"/>
    </row>
    <row r="250" spans="1:9" x14ac:dyDescent="0.2">
      <c r="A250" s="201" t="s">
        <v>79</v>
      </c>
      <c r="B250" s="202" t="s">
        <v>488</v>
      </c>
      <c r="C250" s="228"/>
      <c r="D250" s="280">
        <f>SUM(D252)</f>
        <v>789.5</v>
      </c>
      <c r="E250" s="280">
        <f t="shared" ref="E250:G250" si="114">SUM(E252)</f>
        <v>784.5</v>
      </c>
      <c r="F250" s="280">
        <f t="shared" si="114"/>
        <v>729.4</v>
      </c>
      <c r="G250" s="281">
        <f t="shared" si="114"/>
        <v>5</v>
      </c>
      <c r="H250" s="282"/>
      <c r="I250" s="282"/>
    </row>
    <row r="251" spans="1:9" x14ac:dyDescent="0.2">
      <c r="A251" s="207"/>
      <c r="B251" s="16" t="s">
        <v>65</v>
      </c>
      <c r="C251" s="28"/>
      <c r="D251" s="263"/>
      <c r="E251" s="209"/>
      <c r="F251" s="51"/>
      <c r="G251" s="209"/>
      <c r="H251" s="51"/>
      <c r="I251" s="51"/>
    </row>
    <row r="252" spans="1:9" x14ac:dyDescent="0.2">
      <c r="A252" s="207" t="s">
        <v>489</v>
      </c>
      <c r="B252" s="12" t="s">
        <v>114</v>
      </c>
      <c r="C252" s="210" t="s">
        <v>33</v>
      </c>
      <c r="D252" s="284">
        <f>SUM(D253:D255)</f>
        <v>789.5</v>
      </c>
      <c r="E252" s="284">
        <f t="shared" ref="E252:G252" si="115">SUM(E253:E255)</f>
        <v>784.5</v>
      </c>
      <c r="F252" s="284">
        <f t="shared" si="115"/>
        <v>729.4</v>
      </c>
      <c r="G252" s="285">
        <f t="shared" si="115"/>
        <v>5</v>
      </c>
      <c r="H252" s="286"/>
      <c r="I252" s="286"/>
    </row>
    <row r="253" spans="1:9" x14ac:dyDescent="0.2">
      <c r="A253" s="207" t="s">
        <v>490</v>
      </c>
      <c r="B253" s="211" t="s">
        <v>329</v>
      </c>
      <c r="C253" s="210"/>
      <c r="D253" s="230">
        <f t="shared" ref="D253:D255" si="116">E253+G253</f>
        <v>473</v>
      </c>
      <c r="E253" s="276">
        <v>468</v>
      </c>
      <c r="F253" s="51">
        <v>431.8</v>
      </c>
      <c r="G253" s="276">
        <v>5</v>
      </c>
      <c r="H253" s="277"/>
      <c r="I253" s="277"/>
    </row>
    <row r="254" spans="1:9" x14ac:dyDescent="0.2">
      <c r="A254" s="207" t="s">
        <v>491</v>
      </c>
      <c r="B254" s="211" t="s">
        <v>480</v>
      </c>
      <c r="C254" s="210"/>
      <c r="D254" s="230">
        <f t="shared" si="116"/>
        <v>270</v>
      </c>
      <c r="E254" s="276">
        <v>270</v>
      </c>
      <c r="F254" s="51">
        <v>260.2</v>
      </c>
      <c r="G254" s="209"/>
      <c r="H254" s="51"/>
      <c r="I254" s="51"/>
    </row>
    <row r="255" spans="1:9" x14ac:dyDescent="0.2">
      <c r="A255" s="207" t="s">
        <v>492</v>
      </c>
      <c r="B255" s="211" t="s">
        <v>332</v>
      </c>
      <c r="C255" s="28"/>
      <c r="D255" s="289">
        <f t="shared" si="116"/>
        <v>46.5</v>
      </c>
      <c r="E255" s="292">
        <v>46.5</v>
      </c>
      <c r="F255" s="216">
        <v>37.4</v>
      </c>
      <c r="G255" s="214"/>
      <c r="H255" s="51"/>
      <c r="I255" s="51"/>
    </row>
    <row r="256" spans="1:9" x14ac:dyDescent="0.2">
      <c r="A256" s="201" t="s">
        <v>80</v>
      </c>
      <c r="B256" s="202" t="s">
        <v>493</v>
      </c>
      <c r="C256" s="231"/>
      <c r="D256" s="290">
        <f>SUM(D258)</f>
        <v>507.9</v>
      </c>
      <c r="E256" s="281">
        <f t="shared" ref="E256:F256" si="117">SUM(E258)</f>
        <v>507.9</v>
      </c>
      <c r="F256" s="281">
        <f t="shared" si="117"/>
        <v>413</v>
      </c>
      <c r="G256" s="209"/>
      <c r="H256" s="51"/>
      <c r="I256" s="51"/>
    </row>
    <row r="257" spans="1:11" x14ac:dyDescent="0.2">
      <c r="A257" s="207"/>
      <c r="B257" s="16" t="s">
        <v>65</v>
      </c>
      <c r="C257" s="17"/>
      <c r="D257" s="173"/>
      <c r="E257" s="209"/>
      <c r="F257" s="173"/>
      <c r="G257" s="209"/>
      <c r="H257" s="51"/>
      <c r="I257" s="51"/>
    </row>
    <row r="258" spans="1:11" x14ac:dyDescent="0.2">
      <c r="A258" s="207" t="s">
        <v>494</v>
      </c>
      <c r="B258" s="12" t="s">
        <v>114</v>
      </c>
      <c r="C258" s="20" t="s">
        <v>33</v>
      </c>
      <c r="D258" s="291">
        <f>SUM(D259:D260)</f>
        <v>507.9</v>
      </c>
      <c r="E258" s="285">
        <f t="shared" ref="E258:F258" si="118">SUM(E259:E260)</f>
        <v>507.9</v>
      </c>
      <c r="F258" s="285">
        <f t="shared" si="118"/>
        <v>413</v>
      </c>
      <c r="G258" s="209"/>
      <c r="H258" s="51"/>
      <c r="I258" s="51"/>
    </row>
    <row r="259" spans="1:11" x14ac:dyDescent="0.2">
      <c r="A259" s="207" t="s">
        <v>495</v>
      </c>
      <c r="B259" s="211" t="s">
        <v>329</v>
      </c>
      <c r="C259" s="20"/>
      <c r="D259" s="227">
        <f t="shared" ref="D259:D260" si="119">E259+G259</f>
        <v>482.9</v>
      </c>
      <c r="E259" s="293">
        <v>482.9</v>
      </c>
      <c r="F259" s="227">
        <v>403.2</v>
      </c>
      <c r="G259" s="209"/>
      <c r="H259" s="51"/>
      <c r="I259" s="51"/>
    </row>
    <row r="260" spans="1:11" x14ac:dyDescent="0.2">
      <c r="A260" s="264" t="s">
        <v>496</v>
      </c>
      <c r="B260" s="265" t="s">
        <v>332</v>
      </c>
      <c r="C260" s="249"/>
      <c r="D260" s="294">
        <f t="shared" si="119"/>
        <v>25</v>
      </c>
      <c r="E260" s="276">
        <v>25</v>
      </c>
      <c r="F260" s="173">
        <v>9.8000000000000007</v>
      </c>
      <c r="G260" s="209"/>
      <c r="H260" s="51"/>
      <c r="I260" s="51"/>
    </row>
    <row r="261" spans="1:11" x14ac:dyDescent="0.2">
      <c r="A261" s="295" t="s">
        <v>81</v>
      </c>
      <c r="B261" s="296" t="s">
        <v>133</v>
      </c>
      <c r="C261" s="297"/>
      <c r="D261" s="280">
        <f>SUM(D263)</f>
        <v>1255.3</v>
      </c>
      <c r="E261" s="280">
        <f t="shared" ref="E261:G261" si="120">SUM(E263)</f>
        <v>1235.3</v>
      </c>
      <c r="F261" s="280">
        <f t="shared" si="120"/>
        <v>1058</v>
      </c>
      <c r="G261" s="281">
        <f t="shared" si="120"/>
        <v>20</v>
      </c>
      <c r="H261" s="282"/>
      <c r="I261" s="282"/>
      <c r="K261" s="6"/>
    </row>
    <row r="262" spans="1:11" x14ac:dyDescent="0.2">
      <c r="A262" s="17"/>
      <c r="B262" s="18" t="s">
        <v>65</v>
      </c>
      <c r="C262" s="20"/>
      <c r="D262" s="263"/>
      <c r="E262" s="209"/>
      <c r="F262" s="51"/>
      <c r="G262" s="209"/>
      <c r="H262" s="51"/>
      <c r="I262" s="51"/>
    </row>
    <row r="263" spans="1:11" x14ac:dyDescent="0.2">
      <c r="A263" s="17" t="s">
        <v>497</v>
      </c>
      <c r="B263" s="19" t="s">
        <v>114</v>
      </c>
      <c r="C263" s="20" t="s">
        <v>33</v>
      </c>
      <c r="D263" s="284">
        <f>SUM(D264:D265)</f>
        <v>1255.3</v>
      </c>
      <c r="E263" s="284">
        <f>SUM(E264:E265)</f>
        <v>1235.3</v>
      </c>
      <c r="F263" s="284">
        <f>SUM(F264:F265)</f>
        <v>1058</v>
      </c>
      <c r="G263" s="285">
        <f>SUM(G264:G265)</f>
        <v>20</v>
      </c>
      <c r="H263" s="286"/>
      <c r="I263" s="286"/>
    </row>
    <row r="264" spans="1:11" ht="24" x14ac:dyDescent="0.2">
      <c r="A264" s="36" t="s">
        <v>498</v>
      </c>
      <c r="B264" s="22" t="s">
        <v>813</v>
      </c>
      <c r="C264" s="20"/>
      <c r="D264" s="230">
        <f t="shared" ref="D264:D270" si="121">E264+G264</f>
        <v>289</v>
      </c>
      <c r="E264" s="276">
        <v>289</v>
      </c>
      <c r="F264" s="277">
        <v>285</v>
      </c>
      <c r="G264" s="209"/>
      <c r="H264" s="51"/>
      <c r="I264" s="51"/>
    </row>
    <row r="265" spans="1:11" x14ac:dyDescent="0.2">
      <c r="A265" s="249" t="s">
        <v>499</v>
      </c>
      <c r="B265" s="298" t="s">
        <v>332</v>
      </c>
      <c r="C265" s="299"/>
      <c r="D265" s="289">
        <f t="shared" si="121"/>
        <v>966.3</v>
      </c>
      <c r="E265" s="214">
        <v>946.3</v>
      </c>
      <c r="F265" s="300">
        <v>773</v>
      </c>
      <c r="G265" s="292">
        <v>20</v>
      </c>
      <c r="H265" s="277"/>
      <c r="I265" s="277"/>
    </row>
    <row r="266" spans="1:11" s="229" customFormat="1" x14ac:dyDescent="0.2">
      <c r="A266" s="201" t="s">
        <v>82</v>
      </c>
      <c r="B266" s="202" t="s">
        <v>73</v>
      </c>
      <c r="C266" s="228"/>
      <c r="D266" s="301">
        <f t="shared" si="121"/>
        <v>797.3</v>
      </c>
      <c r="E266" s="302">
        <f>SUM(E268)</f>
        <v>797.3</v>
      </c>
      <c r="F266" s="302">
        <f t="shared" ref="F266" si="122">SUM(F268)</f>
        <v>668.9</v>
      </c>
      <c r="G266" s="220"/>
      <c r="H266" s="206"/>
      <c r="I266" s="206"/>
    </row>
    <row r="267" spans="1:11" x14ac:dyDescent="0.2">
      <c r="A267" s="207"/>
      <c r="B267" s="16" t="s">
        <v>65</v>
      </c>
      <c r="C267" s="28"/>
      <c r="D267" s="230"/>
      <c r="E267" s="209"/>
      <c r="F267" s="173"/>
      <c r="G267" s="209"/>
      <c r="H267" s="51"/>
      <c r="I267" s="51"/>
    </row>
    <row r="268" spans="1:11" ht="24" x14ac:dyDescent="0.2">
      <c r="A268" s="254" t="s">
        <v>501</v>
      </c>
      <c r="B268" s="27" t="s">
        <v>115</v>
      </c>
      <c r="C268" s="210" t="s">
        <v>104</v>
      </c>
      <c r="D268" s="303">
        <f>SUM(D269:D270)</f>
        <v>797.3</v>
      </c>
      <c r="E268" s="303">
        <f t="shared" ref="E268:F268" si="123">SUM(E269:E270)</f>
        <v>797.3</v>
      </c>
      <c r="F268" s="303">
        <f t="shared" si="123"/>
        <v>668.9</v>
      </c>
      <c r="G268" s="209"/>
      <c r="H268" s="51"/>
      <c r="I268" s="51"/>
    </row>
    <row r="269" spans="1:11" x14ac:dyDescent="0.2">
      <c r="A269" s="207" t="s">
        <v>502</v>
      </c>
      <c r="B269" s="211" t="s">
        <v>329</v>
      </c>
      <c r="C269" s="210"/>
      <c r="D269" s="230">
        <f t="shared" si="121"/>
        <v>793.3</v>
      </c>
      <c r="E269" s="209">
        <v>793.3</v>
      </c>
      <c r="F269" s="230">
        <v>668.9</v>
      </c>
      <c r="G269" s="209"/>
      <c r="H269" s="51"/>
      <c r="I269" s="51"/>
    </row>
    <row r="270" spans="1:11" x14ac:dyDescent="0.2">
      <c r="A270" s="207" t="s">
        <v>503</v>
      </c>
      <c r="B270" s="265" t="s">
        <v>332</v>
      </c>
      <c r="C270" s="208"/>
      <c r="D270" s="230">
        <f t="shared" si="121"/>
        <v>4</v>
      </c>
      <c r="E270" s="276">
        <v>4</v>
      </c>
      <c r="F270" s="173"/>
      <c r="G270" s="209"/>
      <c r="H270" s="51"/>
      <c r="I270" s="51"/>
    </row>
    <row r="271" spans="1:11" s="229" customFormat="1" x14ac:dyDescent="0.2">
      <c r="A271" s="217" t="s">
        <v>83</v>
      </c>
      <c r="B271" s="202" t="s">
        <v>94</v>
      </c>
      <c r="C271" s="304"/>
      <c r="D271" s="280">
        <f>SUM(D275)</f>
        <v>235.3</v>
      </c>
      <c r="E271" s="280">
        <f>SUM(E273+E275)</f>
        <v>236.3</v>
      </c>
      <c r="F271" s="280">
        <f t="shared" ref="F271" si="124">SUM(F273+F275)</f>
        <v>169.7</v>
      </c>
      <c r="G271" s="281"/>
      <c r="H271" s="282"/>
      <c r="I271" s="282"/>
    </row>
    <row r="272" spans="1:11" x14ac:dyDescent="0.2">
      <c r="A272" s="221"/>
      <c r="B272" s="222" t="s">
        <v>65</v>
      </c>
      <c r="C272" s="11"/>
      <c r="D272" s="263"/>
      <c r="E272" s="209"/>
      <c r="F272" s="51"/>
      <c r="G272" s="209"/>
      <c r="H272" s="51"/>
      <c r="I272" s="51"/>
    </row>
    <row r="273" spans="1:9" ht="24" x14ac:dyDescent="0.2">
      <c r="A273" s="221" t="s">
        <v>504</v>
      </c>
      <c r="B273" s="305" t="s">
        <v>118</v>
      </c>
      <c r="C273" s="11"/>
      <c r="D273" s="306">
        <f>E273+G273</f>
        <v>1</v>
      </c>
      <c r="E273" s="307">
        <f>E274</f>
        <v>1</v>
      </c>
      <c r="F273" s="209"/>
      <c r="G273" s="209"/>
      <c r="H273" s="51"/>
      <c r="I273" s="51"/>
    </row>
    <row r="274" spans="1:9" x14ac:dyDescent="0.2">
      <c r="A274" s="221" t="s">
        <v>505</v>
      </c>
      <c r="B274" s="211" t="s">
        <v>329</v>
      </c>
      <c r="C274" s="11"/>
      <c r="D274" s="308">
        <f>E274+G274</f>
        <v>1</v>
      </c>
      <c r="E274" s="276">
        <v>1</v>
      </c>
      <c r="F274" s="51"/>
      <c r="G274" s="209"/>
      <c r="H274" s="51"/>
      <c r="I274" s="51"/>
    </row>
    <row r="275" spans="1:9" ht="24" x14ac:dyDescent="0.2">
      <c r="A275" s="254" t="s">
        <v>506</v>
      </c>
      <c r="B275" s="27" t="s">
        <v>115</v>
      </c>
      <c r="C275" s="210" t="s">
        <v>104</v>
      </c>
      <c r="D275" s="284">
        <f>SUM(D276:D277)</f>
        <v>235.3</v>
      </c>
      <c r="E275" s="284">
        <f t="shared" ref="E275:F275" si="125">SUM(E276:E277)</f>
        <v>235.3</v>
      </c>
      <c r="F275" s="284">
        <f t="shared" si="125"/>
        <v>169.7</v>
      </c>
      <c r="G275" s="285"/>
      <c r="H275" s="286"/>
      <c r="I275" s="286"/>
    </row>
    <row r="276" spans="1:9" x14ac:dyDescent="0.2">
      <c r="A276" s="207" t="s">
        <v>507</v>
      </c>
      <c r="B276" s="211" t="s">
        <v>329</v>
      </c>
      <c r="C276" s="210"/>
      <c r="D276" s="230">
        <f t="shared" ref="D276:D277" si="126">E276+G276</f>
        <v>226.3</v>
      </c>
      <c r="E276" s="209">
        <v>226.3</v>
      </c>
      <c r="F276" s="227">
        <v>169.7</v>
      </c>
      <c r="G276" s="276"/>
      <c r="H276" s="277"/>
      <c r="I276" s="277"/>
    </row>
    <row r="277" spans="1:9" x14ac:dyDescent="0.2">
      <c r="A277" s="207" t="s">
        <v>508</v>
      </c>
      <c r="B277" s="265" t="s">
        <v>332</v>
      </c>
      <c r="C277" s="208"/>
      <c r="D277" s="230">
        <f t="shared" si="126"/>
        <v>9</v>
      </c>
      <c r="E277" s="292">
        <v>9</v>
      </c>
      <c r="F277" s="216"/>
      <c r="G277" s="214"/>
      <c r="H277" s="51"/>
      <c r="I277" s="51"/>
    </row>
    <row r="278" spans="1:9" x14ac:dyDescent="0.2">
      <c r="A278" s="240" t="s">
        <v>84</v>
      </c>
      <c r="B278" s="202" t="s">
        <v>123</v>
      </c>
      <c r="C278" s="203"/>
      <c r="D278" s="302">
        <f>SUM(D282+D280)</f>
        <v>755.7</v>
      </c>
      <c r="E278" s="302">
        <f t="shared" ref="E278:G278" si="127">SUM(E282+E280)</f>
        <v>756.1</v>
      </c>
      <c r="F278" s="302">
        <f t="shared" si="127"/>
        <v>497.7</v>
      </c>
      <c r="G278" s="302">
        <f t="shared" si="127"/>
        <v>13.6</v>
      </c>
      <c r="H278" s="309"/>
      <c r="I278" s="309"/>
    </row>
    <row r="279" spans="1:9" x14ac:dyDescent="0.2">
      <c r="A279" s="207"/>
      <c r="B279" s="16" t="s">
        <v>65</v>
      </c>
      <c r="C279" s="16"/>
      <c r="D279" s="173"/>
      <c r="E279" s="209"/>
      <c r="F279" s="173"/>
      <c r="G279" s="209"/>
      <c r="H279" s="51"/>
      <c r="I279" s="51"/>
    </row>
    <row r="280" spans="1:9" ht="24" x14ac:dyDescent="0.2">
      <c r="A280" s="207" t="s">
        <v>509</v>
      </c>
      <c r="B280" s="305" t="s">
        <v>118</v>
      </c>
      <c r="C280" s="16"/>
      <c r="D280" s="230">
        <f t="shared" ref="D280:D281" si="128">E280+G280</f>
        <v>4</v>
      </c>
      <c r="E280" s="276">
        <f>E281</f>
        <v>4</v>
      </c>
      <c r="F280" s="173"/>
      <c r="G280" s="209"/>
      <c r="H280" s="51"/>
      <c r="I280" s="51"/>
    </row>
    <row r="281" spans="1:9" x14ac:dyDescent="0.2">
      <c r="A281" s="207" t="s">
        <v>510</v>
      </c>
      <c r="B281" s="211" t="s">
        <v>329</v>
      </c>
      <c r="C281" s="208"/>
      <c r="D281" s="230">
        <f t="shared" si="128"/>
        <v>4</v>
      </c>
      <c r="E281" s="276">
        <v>4</v>
      </c>
      <c r="F281" s="173"/>
      <c r="G281" s="209"/>
      <c r="H281" s="51"/>
      <c r="I281" s="51"/>
    </row>
    <row r="282" spans="1:9" ht="24" x14ac:dyDescent="0.2">
      <c r="A282" s="310" t="s">
        <v>511</v>
      </c>
      <c r="B282" s="27" t="s">
        <v>115</v>
      </c>
      <c r="C282" s="210" t="s">
        <v>104</v>
      </c>
      <c r="D282" s="303">
        <f>SUM(D283:D284)</f>
        <v>751.7</v>
      </c>
      <c r="E282" s="303">
        <f>SUM(E283:E285)</f>
        <v>752.1</v>
      </c>
      <c r="F282" s="303">
        <f t="shared" ref="F282:G282" si="129">SUM(F283:F285)</f>
        <v>497.7</v>
      </c>
      <c r="G282" s="303">
        <f t="shared" si="129"/>
        <v>13.6</v>
      </c>
      <c r="H282" s="311"/>
      <c r="I282" s="311"/>
    </row>
    <row r="283" spans="1:9" x14ac:dyDescent="0.2">
      <c r="A283" s="243" t="s">
        <v>512</v>
      </c>
      <c r="B283" s="211" t="s">
        <v>329</v>
      </c>
      <c r="C283" s="210"/>
      <c r="D283" s="230">
        <f t="shared" ref="D283:D285" si="130">E283+G283</f>
        <v>497.2</v>
      </c>
      <c r="E283" s="276">
        <v>489.2</v>
      </c>
      <c r="F283" s="230">
        <v>413.4</v>
      </c>
      <c r="G283" s="276">
        <v>8</v>
      </c>
      <c r="H283" s="51"/>
      <c r="I283" s="51"/>
    </row>
    <row r="284" spans="1:9" x14ac:dyDescent="0.2">
      <c r="A284" s="312" t="s">
        <v>513</v>
      </c>
      <c r="B284" s="313" t="s">
        <v>332</v>
      </c>
      <c r="C284" s="208"/>
      <c r="D284" s="230">
        <f t="shared" si="130"/>
        <v>254.5</v>
      </c>
      <c r="E284" s="209">
        <v>248.9</v>
      </c>
      <c r="F284" s="227">
        <v>84.3</v>
      </c>
      <c r="G284" s="209">
        <v>5.6</v>
      </c>
      <c r="H284" s="51"/>
      <c r="I284" s="51"/>
    </row>
    <row r="285" spans="1:9" ht="39" customHeight="1" x14ac:dyDescent="0.2">
      <c r="A285" s="314" t="s">
        <v>514</v>
      </c>
      <c r="B285" s="270" t="s">
        <v>483</v>
      </c>
      <c r="C285" s="208"/>
      <c r="D285" s="230">
        <f t="shared" si="130"/>
        <v>14</v>
      </c>
      <c r="E285" s="292">
        <v>14</v>
      </c>
      <c r="F285" s="213"/>
      <c r="G285" s="209"/>
      <c r="H285" s="51"/>
      <c r="I285" s="51"/>
    </row>
    <row r="286" spans="1:9" x14ac:dyDescent="0.2">
      <c r="A286" s="240" t="s">
        <v>87</v>
      </c>
      <c r="B286" s="202" t="s">
        <v>89</v>
      </c>
      <c r="C286" s="250"/>
      <c r="D286" s="442">
        <f>SUM(D288)</f>
        <v>155</v>
      </c>
      <c r="E286" s="442">
        <f t="shared" ref="E286:F286" si="131">SUM(E288)</f>
        <v>155</v>
      </c>
      <c r="F286" s="442">
        <f t="shared" si="131"/>
        <v>127</v>
      </c>
      <c r="G286" s="315"/>
      <c r="H286" s="51"/>
      <c r="I286" s="51"/>
    </row>
    <row r="287" spans="1:9" x14ac:dyDescent="0.2">
      <c r="A287" s="207"/>
      <c r="B287" s="16" t="s">
        <v>65</v>
      </c>
      <c r="C287" s="28"/>
      <c r="D287" s="263"/>
      <c r="E287" s="209"/>
      <c r="F287" s="51"/>
      <c r="G287" s="209"/>
      <c r="H287" s="51"/>
      <c r="I287" s="51"/>
    </row>
    <row r="288" spans="1:9" ht="24" x14ac:dyDescent="0.2">
      <c r="A288" s="316" t="s">
        <v>515</v>
      </c>
      <c r="B288" s="27" t="s">
        <v>115</v>
      </c>
      <c r="C288" s="210" t="s">
        <v>104</v>
      </c>
      <c r="D288" s="317">
        <f>SUM(D289:D290)</f>
        <v>155</v>
      </c>
      <c r="E288" s="317">
        <f t="shared" ref="E288:F288" si="132">SUM(E289:E290)</f>
        <v>155</v>
      </c>
      <c r="F288" s="317">
        <f t="shared" si="132"/>
        <v>127</v>
      </c>
      <c r="G288" s="209"/>
      <c r="H288" s="51"/>
      <c r="I288" s="51"/>
    </row>
    <row r="289" spans="1:9" x14ac:dyDescent="0.2">
      <c r="A289" s="243" t="s">
        <v>516</v>
      </c>
      <c r="B289" s="211" t="s">
        <v>329</v>
      </c>
      <c r="C289" s="210"/>
      <c r="D289" s="230">
        <f t="shared" ref="D289:D290" si="133">E289+G289</f>
        <v>154</v>
      </c>
      <c r="E289" s="293">
        <v>154</v>
      </c>
      <c r="F289" s="230">
        <v>126.5</v>
      </c>
      <c r="G289" s="209"/>
      <c r="H289" s="51"/>
      <c r="I289" s="51"/>
    </row>
    <row r="290" spans="1:9" x14ac:dyDescent="0.2">
      <c r="A290" s="243" t="s">
        <v>517</v>
      </c>
      <c r="B290" s="265" t="s">
        <v>332</v>
      </c>
      <c r="C290" s="210"/>
      <c r="D290" s="289">
        <f t="shared" si="133"/>
        <v>1</v>
      </c>
      <c r="E290" s="292">
        <v>1</v>
      </c>
      <c r="F290" s="216">
        <v>0.5</v>
      </c>
      <c r="G290" s="214"/>
      <c r="H290" s="51"/>
      <c r="I290" s="51"/>
    </row>
    <row r="291" spans="1:9" x14ac:dyDescent="0.2">
      <c r="A291" s="201" t="s">
        <v>88</v>
      </c>
      <c r="B291" s="202" t="s">
        <v>125</v>
      </c>
      <c r="C291" s="318"/>
      <c r="D291" s="290">
        <f>SUM(D293)</f>
        <v>187.8</v>
      </c>
      <c r="E291" s="290">
        <f t="shared" ref="E291:F291" si="134">SUM(E293)</f>
        <v>187.8</v>
      </c>
      <c r="F291" s="319">
        <f t="shared" si="134"/>
        <v>145.5</v>
      </c>
      <c r="G291" s="315"/>
      <c r="H291" s="51"/>
      <c r="I291" s="51"/>
    </row>
    <row r="292" spans="1:9" x14ac:dyDescent="0.2">
      <c r="A292" s="207"/>
      <c r="B292" s="16" t="s">
        <v>65</v>
      </c>
      <c r="C292" s="17"/>
      <c r="D292" s="173"/>
      <c r="E292" s="209"/>
      <c r="F292" s="173"/>
      <c r="G292" s="209"/>
      <c r="H292" s="51"/>
      <c r="I292" s="51"/>
    </row>
    <row r="293" spans="1:9" ht="24" x14ac:dyDescent="0.2">
      <c r="A293" s="254" t="s">
        <v>518</v>
      </c>
      <c r="B293" s="27" t="s">
        <v>115</v>
      </c>
      <c r="C293" s="20" t="s">
        <v>104</v>
      </c>
      <c r="D293" s="320">
        <f>SUM(D294:D295)</f>
        <v>187.8</v>
      </c>
      <c r="E293" s="321">
        <f t="shared" ref="E293:F293" si="135">SUM(E294:E295)</f>
        <v>187.8</v>
      </c>
      <c r="F293" s="322">
        <f t="shared" si="135"/>
        <v>145.5</v>
      </c>
      <c r="G293" s="209"/>
      <c r="H293" s="51"/>
      <c r="I293" s="51"/>
    </row>
    <row r="294" spans="1:9" x14ac:dyDescent="0.2">
      <c r="A294" s="207" t="s">
        <v>519</v>
      </c>
      <c r="B294" s="211" t="s">
        <v>329</v>
      </c>
      <c r="C294" s="20"/>
      <c r="D294" s="227">
        <f t="shared" ref="D294" si="136">E294+G294</f>
        <v>187.5</v>
      </c>
      <c r="E294" s="209">
        <v>187.5</v>
      </c>
      <c r="F294" s="173">
        <v>145.5</v>
      </c>
      <c r="G294" s="209"/>
      <c r="H294" s="51"/>
      <c r="I294" s="51"/>
    </row>
    <row r="295" spans="1:9" x14ac:dyDescent="0.2">
      <c r="A295" s="207" t="s">
        <v>520</v>
      </c>
      <c r="B295" s="265" t="s">
        <v>332</v>
      </c>
      <c r="C295" s="299"/>
      <c r="D295" s="173">
        <v>0.3</v>
      </c>
      <c r="E295" s="209">
        <v>0.3</v>
      </c>
      <c r="F295" s="173"/>
      <c r="G295" s="209"/>
      <c r="H295" s="51"/>
      <c r="I295" s="51"/>
    </row>
    <row r="296" spans="1:9" x14ac:dyDescent="0.2">
      <c r="A296" s="201" t="s">
        <v>91</v>
      </c>
      <c r="B296" s="202" t="s">
        <v>126</v>
      </c>
      <c r="C296" s="250"/>
      <c r="D296" s="280">
        <f>SUM(D298)</f>
        <v>241.9</v>
      </c>
      <c r="E296" s="280">
        <f t="shared" ref="E296:F296" si="137">SUM(E298)</f>
        <v>241.9</v>
      </c>
      <c r="F296" s="280">
        <f t="shared" si="137"/>
        <v>183.7</v>
      </c>
      <c r="G296" s="315"/>
      <c r="H296" s="51"/>
      <c r="I296" s="51"/>
    </row>
    <row r="297" spans="1:9" x14ac:dyDescent="0.2">
      <c r="A297" s="207"/>
      <c r="B297" s="16" t="s">
        <v>65</v>
      </c>
      <c r="C297" s="28"/>
      <c r="D297" s="263"/>
      <c r="E297" s="209"/>
      <c r="F297" s="51"/>
      <c r="G297" s="209"/>
      <c r="H297" s="51"/>
      <c r="I297" s="51"/>
    </row>
    <row r="298" spans="1:9" ht="24" x14ac:dyDescent="0.2">
      <c r="A298" s="323" t="s">
        <v>521</v>
      </c>
      <c r="B298" s="27" t="s">
        <v>115</v>
      </c>
      <c r="C298" s="210" t="s">
        <v>104</v>
      </c>
      <c r="D298" s="317">
        <f>SUM(D299:D300)</f>
        <v>241.9</v>
      </c>
      <c r="E298" s="209">
        <f>SUM(E299:E300)</f>
        <v>241.9</v>
      </c>
      <c r="F298" s="324">
        <f>SUM(F299:F300)</f>
        <v>183.7</v>
      </c>
      <c r="G298" s="209"/>
      <c r="H298" s="51"/>
      <c r="I298" s="51"/>
    </row>
    <row r="299" spans="1:9" x14ac:dyDescent="0.2">
      <c r="A299" s="207" t="s">
        <v>522</v>
      </c>
      <c r="B299" s="211" t="s">
        <v>329</v>
      </c>
      <c r="C299" s="210"/>
      <c r="D299" s="230">
        <f t="shared" ref="D299:D300" si="138">E299+G299</f>
        <v>237.9</v>
      </c>
      <c r="E299" s="55">
        <v>237.9</v>
      </c>
      <c r="F299" s="227">
        <v>183.7</v>
      </c>
      <c r="G299" s="209"/>
      <c r="H299" s="51"/>
      <c r="I299" s="51"/>
    </row>
    <row r="300" spans="1:9" x14ac:dyDescent="0.2">
      <c r="A300" s="207" t="s">
        <v>523</v>
      </c>
      <c r="B300" s="265" t="s">
        <v>332</v>
      </c>
      <c r="C300" s="210"/>
      <c r="D300" s="289">
        <f t="shared" si="138"/>
        <v>4</v>
      </c>
      <c r="E300" s="292">
        <v>4</v>
      </c>
      <c r="F300" s="216"/>
      <c r="G300" s="214"/>
      <c r="H300" s="51"/>
      <c r="I300" s="51"/>
    </row>
    <row r="301" spans="1:9" x14ac:dyDescent="0.2">
      <c r="A301" s="201" t="s">
        <v>92</v>
      </c>
      <c r="B301" s="202" t="s">
        <v>127</v>
      </c>
      <c r="C301" s="318"/>
      <c r="D301" s="290">
        <f>SUM(D303)</f>
        <v>270.7</v>
      </c>
      <c r="E301" s="281">
        <f t="shared" ref="E301:F301" si="139">SUM(E303)</f>
        <v>270.7</v>
      </c>
      <c r="F301" s="319">
        <f t="shared" si="139"/>
        <v>218.1</v>
      </c>
      <c r="G301" s="209"/>
      <c r="H301" s="51"/>
      <c r="I301" s="51"/>
    </row>
    <row r="302" spans="1:9" x14ac:dyDescent="0.2">
      <c r="A302" s="207"/>
      <c r="B302" s="16" t="s">
        <v>65</v>
      </c>
      <c r="C302" s="17"/>
      <c r="D302" s="173"/>
      <c r="E302" s="209"/>
      <c r="F302" s="173"/>
      <c r="G302" s="209"/>
      <c r="H302" s="51"/>
      <c r="I302" s="51"/>
    </row>
    <row r="303" spans="1:9" ht="24" x14ac:dyDescent="0.2">
      <c r="A303" s="254" t="s">
        <v>524</v>
      </c>
      <c r="B303" s="27" t="s">
        <v>115</v>
      </c>
      <c r="C303" s="20" t="s">
        <v>104</v>
      </c>
      <c r="D303" s="320">
        <f>SUM(D304:D305)</f>
        <v>270.7</v>
      </c>
      <c r="E303" s="321">
        <f t="shared" ref="E303:F303" si="140">SUM(E304:E305)</f>
        <v>270.7</v>
      </c>
      <c r="F303" s="322">
        <f t="shared" si="140"/>
        <v>218.1</v>
      </c>
      <c r="G303" s="209"/>
      <c r="H303" s="51"/>
      <c r="I303" s="51"/>
    </row>
    <row r="304" spans="1:9" x14ac:dyDescent="0.2">
      <c r="A304" s="207" t="s">
        <v>525</v>
      </c>
      <c r="B304" s="211" t="s">
        <v>329</v>
      </c>
      <c r="C304" s="20"/>
      <c r="D304" s="227">
        <f t="shared" ref="D304:D305" si="141">E304+G304</f>
        <v>265.3</v>
      </c>
      <c r="E304" s="209">
        <v>265.3</v>
      </c>
      <c r="F304" s="230">
        <v>218.1</v>
      </c>
      <c r="G304" s="209"/>
      <c r="H304" s="51"/>
      <c r="I304" s="51"/>
    </row>
    <row r="305" spans="1:11" x14ac:dyDescent="0.2">
      <c r="A305" s="207" t="s">
        <v>526</v>
      </c>
      <c r="B305" s="265" t="s">
        <v>332</v>
      </c>
      <c r="C305" s="299"/>
      <c r="D305" s="227">
        <f t="shared" si="141"/>
        <v>5.4</v>
      </c>
      <c r="E305" s="209">
        <v>5.4</v>
      </c>
      <c r="F305" s="173"/>
      <c r="G305" s="209"/>
      <c r="H305" s="51"/>
      <c r="I305" s="51"/>
    </row>
    <row r="306" spans="1:11" x14ac:dyDescent="0.2">
      <c r="A306" s="201" t="s">
        <v>93</v>
      </c>
      <c r="B306" s="202" t="s">
        <v>128</v>
      </c>
      <c r="C306" s="250"/>
      <c r="D306" s="280">
        <f>SUM(D308)</f>
        <v>178</v>
      </c>
      <c r="E306" s="280">
        <f t="shared" ref="E306:F306" si="142">SUM(E308)</f>
        <v>178</v>
      </c>
      <c r="F306" s="280">
        <f t="shared" si="142"/>
        <v>134.6</v>
      </c>
      <c r="G306" s="315"/>
      <c r="H306" s="51"/>
      <c r="I306" s="51"/>
    </row>
    <row r="307" spans="1:11" x14ac:dyDescent="0.2">
      <c r="A307" s="207"/>
      <c r="B307" s="16" t="s">
        <v>65</v>
      </c>
      <c r="C307" s="28"/>
      <c r="D307" s="263"/>
      <c r="E307" s="209"/>
      <c r="F307" s="51"/>
      <c r="G307" s="209"/>
      <c r="H307" s="51"/>
      <c r="I307" s="51"/>
    </row>
    <row r="308" spans="1:11" ht="24" x14ac:dyDescent="0.2">
      <c r="A308" s="323" t="s">
        <v>527</v>
      </c>
      <c r="B308" s="27" t="s">
        <v>115</v>
      </c>
      <c r="C308" s="210" t="s">
        <v>104</v>
      </c>
      <c r="D308" s="317">
        <f>SUM(D309:D310)</f>
        <v>178</v>
      </c>
      <c r="E308" s="317">
        <f t="shared" ref="E308:F308" si="143">SUM(E309:E310)</f>
        <v>178</v>
      </c>
      <c r="F308" s="317">
        <f t="shared" si="143"/>
        <v>134.6</v>
      </c>
      <c r="G308" s="209"/>
      <c r="H308" s="51"/>
      <c r="I308" s="51"/>
      <c r="K308" s="6"/>
    </row>
    <row r="309" spans="1:11" x14ac:dyDescent="0.2">
      <c r="A309" s="207" t="s">
        <v>528</v>
      </c>
      <c r="B309" s="211" t="s">
        <v>329</v>
      </c>
      <c r="C309" s="210"/>
      <c r="D309" s="230">
        <f t="shared" ref="D309:D310" si="144">E309+G309</f>
        <v>176.2</v>
      </c>
      <c r="E309" s="55">
        <v>176.2</v>
      </c>
      <c r="F309" s="227">
        <v>134.6</v>
      </c>
      <c r="G309" s="209"/>
      <c r="H309" s="51"/>
      <c r="I309" s="51"/>
    </row>
    <row r="310" spans="1:11" x14ac:dyDescent="0.2">
      <c r="A310" s="207" t="s">
        <v>529</v>
      </c>
      <c r="B310" s="265" t="s">
        <v>332</v>
      </c>
      <c r="C310" s="210"/>
      <c r="D310" s="289">
        <f t="shared" si="144"/>
        <v>1.8</v>
      </c>
      <c r="E310" s="214">
        <v>1.8</v>
      </c>
      <c r="F310" s="216"/>
      <c r="G310" s="214"/>
      <c r="H310" s="51"/>
      <c r="I310" s="51"/>
    </row>
    <row r="311" spans="1:11" x14ac:dyDescent="0.2">
      <c r="A311" s="201" t="s">
        <v>90</v>
      </c>
      <c r="B311" s="247" t="s">
        <v>124</v>
      </c>
      <c r="C311" s="152"/>
      <c r="D311" s="290">
        <f>SUM(D313)</f>
        <v>384.40000000000003</v>
      </c>
      <c r="E311" s="281">
        <f t="shared" ref="E311:G311" si="145">SUM(E313)</f>
        <v>362.8</v>
      </c>
      <c r="F311" s="281">
        <f t="shared" si="145"/>
        <v>226.1</v>
      </c>
      <c r="G311" s="281">
        <f t="shared" si="145"/>
        <v>21.6</v>
      </c>
      <c r="H311" s="282"/>
      <c r="I311" s="282"/>
    </row>
    <row r="312" spans="1:11" x14ac:dyDescent="0.2">
      <c r="A312" s="207"/>
      <c r="B312" s="16" t="s">
        <v>65</v>
      </c>
      <c r="C312" s="16"/>
      <c r="D312" s="173"/>
      <c r="E312" s="209"/>
      <c r="F312" s="173"/>
      <c r="G312" s="209"/>
      <c r="H312" s="51"/>
      <c r="I312" s="51"/>
    </row>
    <row r="313" spans="1:11" x14ac:dyDescent="0.2">
      <c r="A313" s="207" t="s">
        <v>530</v>
      </c>
      <c r="B313" s="12" t="s">
        <v>116</v>
      </c>
      <c r="C313" s="20" t="s">
        <v>104</v>
      </c>
      <c r="D313" s="320">
        <f>SUM(D314:D315)</f>
        <v>384.40000000000003</v>
      </c>
      <c r="E313" s="321">
        <f t="shared" ref="E313:G313" si="146">SUM(E314:E315)</f>
        <v>362.8</v>
      </c>
      <c r="F313" s="321">
        <f t="shared" si="146"/>
        <v>226.1</v>
      </c>
      <c r="G313" s="321">
        <f t="shared" si="146"/>
        <v>21.6</v>
      </c>
      <c r="H313" s="324"/>
      <c r="I313" s="324"/>
    </row>
    <row r="314" spans="1:11" x14ac:dyDescent="0.2">
      <c r="A314" s="207" t="s">
        <v>531</v>
      </c>
      <c r="B314" s="211" t="s">
        <v>329</v>
      </c>
      <c r="C314" s="20"/>
      <c r="D314" s="227">
        <f t="shared" ref="D314:D315" si="147">E314+G314</f>
        <v>351.90000000000003</v>
      </c>
      <c r="E314" s="276">
        <v>330.3</v>
      </c>
      <c r="F314" s="227">
        <v>211</v>
      </c>
      <c r="G314" s="209">
        <v>21.6</v>
      </c>
      <c r="H314" s="51"/>
      <c r="I314" s="51"/>
    </row>
    <row r="315" spans="1:11" x14ac:dyDescent="0.2">
      <c r="A315" s="207" t="s">
        <v>532</v>
      </c>
      <c r="B315" s="265" t="s">
        <v>332</v>
      </c>
      <c r="C315" s="233"/>
      <c r="D315" s="227">
        <f t="shared" si="147"/>
        <v>32.5</v>
      </c>
      <c r="E315" s="209">
        <v>32.5</v>
      </c>
      <c r="F315" s="173">
        <v>15.1</v>
      </c>
      <c r="G315" s="209"/>
      <c r="H315" s="51"/>
      <c r="I315" s="51"/>
    </row>
    <row r="316" spans="1:11" ht="12.75" customHeight="1" x14ac:dyDescent="0.2">
      <c r="A316" s="231" t="s">
        <v>134</v>
      </c>
      <c r="B316" s="274" t="s">
        <v>135</v>
      </c>
      <c r="C316" s="78"/>
      <c r="D316" s="281">
        <f>SUM(D318)</f>
        <v>618.80000000000007</v>
      </c>
      <c r="E316" s="325">
        <f t="shared" ref="E316:G316" si="148">SUM(E318)</f>
        <v>541.80000000000007</v>
      </c>
      <c r="F316" s="281">
        <f t="shared" si="148"/>
        <v>494.1</v>
      </c>
      <c r="G316" s="290">
        <f t="shared" si="148"/>
        <v>77</v>
      </c>
      <c r="H316" s="282"/>
      <c r="I316" s="282"/>
    </row>
    <row r="317" spans="1:11" ht="12.75" customHeight="1" x14ac:dyDescent="0.2">
      <c r="A317" s="295"/>
      <c r="B317" s="208" t="s">
        <v>65</v>
      </c>
      <c r="C317" s="79"/>
      <c r="D317" s="209"/>
      <c r="E317" s="51"/>
      <c r="F317" s="209"/>
      <c r="G317" s="55"/>
      <c r="H317" s="51"/>
      <c r="I317" s="51"/>
    </row>
    <row r="318" spans="1:11" ht="24" x14ac:dyDescent="0.2">
      <c r="A318" s="36" t="s">
        <v>533</v>
      </c>
      <c r="B318" s="326" t="s">
        <v>117</v>
      </c>
      <c r="C318" s="20" t="s">
        <v>106</v>
      </c>
      <c r="D318" s="321">
        <f>SUM(D319:D321)</f>
        <v>618.80000000000007</v>
      </c>
      <c r="E318" s="324">
        <f t="shared" ref="E318:G318" si="149">SUM(E319:E321)</f>
        <v>541.80000000000007</v>
      </c>
      <c r="F318" s="321">
        <f t="shared" si="149"/>
        <v>494.1</v>
      </c>
      <c r="G318" s="320">
        <f t="shared" si="149"/>
        <v>77</v>
      </c>
      <c r="H318" s="324"/>
      <c r="I318" s="324"/>
    </row>
    <row r="319" spans="1:11" x14ac:dyDescent="0.2">
      <c r="A319" s="17" t="s">
        <v>534</v>
      </c>
      <c r="B319" s="268" t="s">
        <v>329</v>
      </c>
      <c r="C319" s="16"/>
      <c r="D319" s="230">
        <f t="shared" ref="D319:D325" si="150">E319+G319</f>
        <v>85.9</v>
      </c>
      <c r="E319" s="51">
        <v>8.9</v>
      </c>
      <c r="F319" s="230">
        <v>6.8</v>
      </c>
      <c r="G319" s="293">
        <v>77</v>
      </c>
      <c r="H319" s="277"/>
      <c r="I319" s="277"/>
    </row>
    <row r="320" spans="1:11" x14ac:dyDescent="0.2">
      <c r="A320" s="17" t="s">
        <v>535</v>
      </c>
      <c r="B320" s="327" t="s">
        <v>536</v>
      </c>
      <c r="C320" s="16"/>
      <c r="D320" s="230">
        <f t="shared" si="150"/>
        <v>529.70000000000005</v>
      </c>
      <c r="E320" s="51">
        <v>529.70000000000005</v>
      </c>
      <c r="F320" s="209">
        <v>486.1</v>
      </c>
      <c r="G320" s="55"/>
      <c r="H320" s="51"/>
      <c r="I320" s="51"/>
    </row>
    <row r="321" spans="1:13" x14ac:dyDescent="0.2">
      <c r="A321" s="249" t="s">
        <v>537</v>
      </c>
      <c r="B321" s="298" t="s">
        <v>332</v>
      </c>
      <c r="C321" s="233"/>
      <c r="D321" s="289">
        <f t="shared" si="150"/>
        <v>3.2</v>
      </c>
      <c r="E321" s="51">
        <v>3.2</v>
      </c>
      <c r="F321" s="214">
        <v>1.2</v>
      </c>
      <c r="G321" s="215"/>
      <c r="H321" s="51"/>
      <c r="I321" s="51"/>
    </row>
    <row r="322" spans="1:13" x14ac:dyDescent="0.2">
      <c r="A322" s="295" t="s">
        <v>538</v>
      </c>
      <c r="B322" s="296" t="s">
        <v>539</v>
      </c>
      <c r="C322" s="20"/>
      <c r="D322" s="444">
        <f t="shared" si="150"/>
        <v>106</v>
      </c>
      <c r="E322" s="434">
        <f>SUM(E324)</f>
        <v>106</v>
      </c>
      <c r="F322" s="204">
        <f t="shared" ref="F322" si="151">SUM(F324)</f>
        <v>94.7</v>
      </c>
      <c r="G322" s="315"/>
      <c r="H322" s="51"/>
      <c r="I322" s="51"/>
    </row>
    <row r="323" spans="1:13" x14ac:dyDescent="0.2">
      <c r="A323" s="17"/>
      <c r="B323" s="18" t="s">
        <v>65</v>
      </c>
      <c r="C323" s="20" t="s">
        <v>105</v>
      </c>
      <c r="D323" s="230"/>
      <c r="E323" s="293"/>
      <c r="F323" s="51"/>
      <c r="G323" s="209"/>
      <c r="H323" s="51"/>
      <c r="I323" s="51"/>
    </row>
    <row r="324" spans="1:13" ht="24" x14ac:dyDescent="0.2">
      <c r="A324" s="36" t="s">
        <v>540</v>
      </c>
      <c r="B324" s="23" t="s">
        <v>117</v>
      </c>
      <c r="C324" s="20"/>
      <c r="D324" s="230">
        <f t="shared" si="150"/>
        <v>106</v>
      </c>
      <c r="E324" s="293">
        <f>SUM(E325)</f>
        <v>106</v>
      </c>
      <c r="F324" s="55">
        <f t="shared" ref="F324" si="152">SUM(F325)</f>
        <v>94.7</v>
      </c>
      <c r="G324" s="55"/>
      <c r="H324" s="51"/>
      <c r="I324" s="51"/>
    </row>
    <row r="325" spans="1:13" x14ac:dyDescent="0.2">
      <c r="A325" s="328" t="s">
        <v>541</v>
      </c>
      <c r="B325" s="329" t="s">
        <v>329</v>
      </c>
      <c r="C325" s="330"/>
      <c r="D325" s="289">
        <f t="shared" si="150"/>
        <v>106</v>
      </c>
      <c r="E325" s="292">
        <v>106</v>
      </c>
      <c r="F325" s="216">
        <v>94.7</v>
      </c>
      <c r="G325" s="214"/>
      <c r="H325" s="51"/>
      <c r="I325" s="51"/>
    </row>
    <row r="326" spans="1:13" s="229" customFormat="1" x14ac:dyDescent="0.2">
      <c r="A326" s="34" t="s">
        <v>542</v>
      </c>
      <c r="B326" s="15" t="s">
        <v>64</v>
      </c>
      <c r="C326" s="35"/>
      <c r="D326" s="301">
        <f>SUM(E326+G326)</f>
        <v>23840.3</v>
      </c>
      <c r="E326" s="301">
        <f>E328+E333+E344+E370+E373+E382+E424+E432+E435</f>
        <v>16003.5</v>
      </c>
      <c r="F326" s="301">
        <f>F328+F333+F344+F370+F373+F382+F424+F432+F435</f>
        <v>4838.5</v>
      </c>
      <c r="G326" s="301">
        <f>G328+G333+G344+G370+G373+G382+G424+G432+G435</f>
        <v>7836.8</v>
      </c>
      <c r="H326" s="309"/>
      <c r="I326" s="309"/>
    </row>
    <row r="327" spans="1:13" x14ac:dyDescent="0.2">
      <c r="A327" s="17"/>
      <c r="B327" s="18" t="s">
        <v>65</v>
      </c>
      <c r="C327" s="17"/>
      <c r="D327" s="301"/>
      <c r="E327" s="209"/>
      <c r="F327" s="173"/>
      <c r="G327" s="209"/>
      <c r="H327" s="51"/>
      <c r="I327" s="51"/>
    </row>
    <row r="328" spans="1:13" x14ac:dyDescent="0.2">
      <c r="A328" s="17" t="s">
        <v>543</v>
      </c>
      <c r="B328" s="19" t="s">
        <v>120</v>
      </c>
      <c r="C328" s="20" t="s">
        <v>108</v>
      </c>
      <c r="D328" s="303">
        <f t="shared" ref="D328:D344" si="153">SUM(E328+G328)</f>
        <v>1776</v>
      </c>
      <c r="E328" s="303">
        <f t="shared" ref="E328:G328" si="154">E329+E330+E332+E331</f>
        <v>1339.8</v>
      </c>
      <c r="F328" s="303">
        <f t="shared" si="154"/>
        <v>17.8</v>
      </c>
      <c r="G328" s="303">
        <f t="shared" si="154"/>
        <v>436.2</v>
      </c>
      <c r="H328" s="311"/>
      <c r="I328" s="311"/>
      <c r="K328" s="31"/>
      <c r="L328" s="31"/>
      <c r="M328" s="31"/>
    </row>
    <row r="329" spans="1:13" x14ac:dyDescent="0.2">
      <c r="A329" s="17" t="s">
        <v>544</v>
      </c>
      <c r="B329" s="268" t="s">
        <v>329</v>
      </c>
      <c r="C329" s="20"/>
      <c r="D329" s="230">
        <f t="shared" si="153"/>
        <v>762.2</v>
      </c>
      <c r="E329" s="276">
        <v>518.9</v>
      </c>
      <c r="F329" s="173">
        <v>0.7</v>
      </c>
      <c r="G329" s="209">
        <v>243.3</v>
      </c>
      <c r="H329" s="51"/>
      <c r="I329" s="51"/>
    </row>
    <row r="330" spans="1:13" ht="21.75" customHeight="1" x14ac:dyDescent="0.2">
      <c r="A330" s="36" t="s">
        <v>545</v>
      </c>
      <c r="B330" s="212" t="s">
        <v>330</v>
      </c>
      <c r="C330" s="331"/>
      <c r="D330" s="230">
        <f t="shared" si="153"/>
        <v>104.4</v>
      </c>
      <c r="E330" s="209">
        <v>104.4</v>
      </c>
      <c r="F330" s="173"/>
      <c r="G330" s="209"/>
      <c r="H330" s="51"/>
      <c r="I330" s="51"/>
    </row>
    <row r="331" spans="1:13" ht="44.25" customHeight="1" x14ac:dyDescent="0.2">
      <c r="A331" s="36" t="s">
        <v>546</v>
      </c>
      <c r="B331" s="332" t="s">
        <v>547</v>
      </c>
      <c r="C331" s="20"/>
      <c r="D331" s="230">
        <f t="shared" si="153"/>
        <v>39.200000000000003</v>
      </c>
      <c r="E331" s="209">
        <v>30.3</v>
      </c>
      <c r="F331" s="173"/>
      <c r="G331" s="276">
        <v>8.9</v>
      </c>
      <c r="H331" s="277"/>
      <c r="I331" s="277"/>
    </row>
    <row r="332" spans="1:13" ht="35.25" customHeight="1" x14ac:dyDescent="0.2">
      <c r="A332" s="36" t="s">
        <v>548</v>
      </c>
      <c r="B332" s="24" t="s">
        <v>483</v>
      </c>
      <c r="C332" s="20"/>
      <c r="D332" s="230">
        <f t="shared" si="153"/>
        <v>870.2</v>
      </c>
      <c r="E332" s="209">
        <v>686.2</v>
      </c>
      <c r="F332" s="173">
        <v>17.100000000000001</v>
      </c>
      <c r="G332" s="209">
        <v>184</v>
      </c>
      <c r="H332" s="51"/>
      <c r="I332" s="51"/>
    </row>
    <row r="333" spans="1:13" ht="24" x14ac:dyDescent="0.2">
      <c r="A333" s="333" t="s">
        <v>549</v>
      </c>
      <c r="B333" s="275" t="s">
        <v>118</v>
      </c>
      <c r="C333" s="236"/>
      <c r="D333" s="303">
        <f t="shared" si="153"/>
        <v>2511.1</v>
      </c>
      <c r="E333" s="285">
        <f>E335</f>
        <v>737.1</v>
      </c>
      <c r="F333" s="285">
        <f t="shared" ref="F333:G333" si="155">F335</f>
        <v>5.3000000000000007</v>
      </c>
      <c r="G333" s="285">
        <f t="shared" si="155"/>
        <v>1774</v>
      </c>
      <c r="H333" s="286"/>
      <c r="I333" s="286"/>
      <c r="J333" s="6"/>
    </row>
    <row r="334" spans="1:13" x14ac:dyDescent="0.2">
      <c r="A334" s="278"/>
      <c r="B334" s="334" t="s">
        <v>107</v>
      </c>
      <c r="C334" s="236"/>
      <c r="D334" s="230"/>
      <c r="E334" s="209"/>
      <c r="F334" s="173"/>
      <c r="G334" s="209"/>
      <c r="H334" s="51"/>
      <c r="I334" s="51"/>
    </row>
    <row r="335" spans="1:13" ht="12.75" customHeight="1" x14ac:dyDescent="0.2">
      <c r="A335" s="278" t="s">
        <v>550</v>
      </c>
      <c r="B335" s="275"/>
      <c r="C335" s="236" t="s">
        <v>102</v>
      </c>
      <c r="D335" s="230">
        <f t="shared" si="153"/>
        <v>2511.1</v>
      </c>
      <c r="E335" s="321">
        <f>E337+E341+E342+E343</f>
        <v>737.1</v>
      </c>
      <c r="F335" s="321">
        <f t="shared" ref="F335:G335" si="156">F337+F341+F342+F343</f>
        <v>5.3000000000000007</v>
      </c>
      <c r="G335" s="321">
        <f t="shared" si="156"/>
        <v>1774</v>
      </c>
      <c r="H335" s="324"/>
      <c r="I335" s="324"/>
    </row>
    <row r="336" spans="1:13" ht="12.75" customHeight="1" x14ac:dyDescent="0.2">
      <c r="A336" s="278"/>
      <c r="B336" s="334" t="s">
        <v>65</v>
      </c>
      <c r="C336" s="236"/>
      <c r="D336" s="230"/>
      <c r="E336" s="209"/>
      <c r="F336" s="173"/>
      <c r="G336" s="209"/>
      <c r="H336" s="51"/>
      <c r="I336" s="51"/>
    </row>
    <row r="337" spans="1:14" ht="12.75" customHeight="1" x14ac:dyDescent="0.2">
      <c r="A337" s="278" t="s">
        <v>551</v>
      </c>
      <c r="B337" s="335" t="s">
        <v>552</v>
      </c>
      <c r="C337" s="236"/>
      <c r="D337" s="230">
        <f t="shared" si="153"/>
        <v>394.2</v>
      </c>
      <c r="E337" s="209">
        <v>224.6</v>
      </c>
      <c r="F337" s="173">
        <v>0.4</v>
      </c>
      <c r="G337" s="209">
        <v>169.6</v>
      </c>
      <c r="H337" s="51"/>
      <c r="I337" s="51"/>
      <c r="K337" s="31"/>
    </row>
    <row r="338" spans="1:14" ht="12.75" customHeight="1" x14ac:dyDescent="0.2">
      <c r="A338" s="278"/>
      <c r="B338" s="18" t="s">
        <v>65</v>
      </c>
      <c r="C338" s="236"/>
      <c r="D338" s="230"/>
      <c r="E338" s="209"/>
      <c r="F338" s="173"/>
      <c r="G338" s="209"/>
      <c r="H338" s="51"/>
      <c r="I338" s="51"/>
    </row>
    <row r="339" spans="1:14" ht="12.75" customHeight="1" x14ac:dyDescent="0.2">
      <c r="A339" s="278" t="s">
        <v>553</v>
      </c>
      <c r="B339" s="223" t="s">
        <v>138</v>
      </c>
      <c r="C339" s="236"/>
      <c r="D339" s="230">
        <f t="shared" si="153"/>
        <v>3</v>
      </c>
      <c r="E339" s="321">
        <v>0</v>
      </c>
      <c r="F339" s="322"/>
      <c r="G339" s="321">
        <v>3</v>
      </c>
      <c r="H339" s="324"/>
      <c r="I339" s="324"/>
    </row>
    <row r="340" spans="1:14" ht="12.75" customHeight="1" x14ac:dyDescent="0.2">
      <c r="A340" s="278" t="s">
        <v>554</v>
      </c>
      <c r="B340" s="223" t="s">
        <v>140</v>
      </c>
      <c r="C340" s="236"/>
      <c r="D340" s="230">
        <f t="shared" si="153"/>
        <v>13</v>
      </c>
      <c r="E340" s="321">
        <v>13</v>
      </c>
      <c r="F340" s="322"/>
      <c r="G340" s="321"/>
      <c r="H340" s="324"/>
      <c r="I340" s="324"/>
    </row>
    <row r="341" spans="1:14" ht="12.75" customHeight="1" x14ac:dyDescent="0.2">
      <c r="A341" s="17" t="s">
        <v>555</v>
      </c>
      <c r="B341" s="336" t="s">
        <v>536</v>
      </c>
      <c r="C341" s="20"/>
      <c r="D341" s="230">
        <f t="shared" si="153"/>
        <v>457</v>
      </c>
      <c r="E341" s="321">
        <v>457</v>
      </c>
      <c r="F341" s="322"/>
      <c r="G341" s="321"/>
      <c r="H341" s="324"/>
      <c r="I341" s="324"/>
    </row>
    <row r="342" spans="1:14" ht="33.75" customHeight="1" x14ac:dyDescent="0.2">
      <c r="A342" s="36" t="s">
        <v>556</v>
      </c>
      <c r="B342" s="337" t="s">
        <v>557</v>
      </c>
      <c r="C342" s="20"/>
      <c r="D342" s="230">
        <f t="shared" si="153"/>
        <v>460</v>
      </c>
      <c r="E342" s="321">
        <v>0</v>
      </c>
      <c r="F342" s="322"/>
      <c r="G342" s="321">
        <v>460</v>
      </c>
      <c r="H342" s="324"/>
      <c r="I342" s="324"/>
    </row>
    <row r="343" spans="1:14" ht="36" customHeight="1" x14ac:dyDescent="0.2">
      <c r="A343" s="36" t="s">
        <v>800</v>
      </c>
      <c r="B343" s="24" t="s">
        <v>483</v>
      </c>
      <c r="C343" s="20"/>
      <c r="D343" s="230">
        <f t="shared" si="153"/>
        <v>1199.9000000000001</v>
      </c>
      <c r="E343" s="209">
        <v>55.5</v>
      </c>
      <c r="F343" s="173">
        <v>4.9000000000000004</v>
      </c>
      <c r="G343" s="209">
        <v>1144.4000000000001</v>
      </c>
      <c r="H343" s="51"/>
      <c r="I343" s="51"/>
    </row>
    <row r="344" spans="1:14" ht="12.75" customHeight="1" x14ac:dyDescent="0.2">
      <c r="A344" s="278" t="s">
        <v>558</v>
      </c>
      <c r="B344" s="338" t="s">
        <v>113</v>
      </c>
      <c r="C344" s="339"/>
      <c r="D344" s="230">
        <f t="shared" si="153"/>
        <v>5041.3999999999996</v>
      </c>
      <c r="E344" s="276">
        <f>SUM(E346)</f>
        <v>3351</v>
      </c>
      <c r="F344" s="276">
        <f t="shared" ref="F344:G344" si="157">SUM(F346)</f>
        <v>696.1</v>
      </c>
      <c r="G344" s="276">
        <f t="shared" si="157"/>
        <v>1690.4</v>
      </c>
      <c r="H344" s="277"/>
      <c r="I344" s="277"/>
    </row>
    <row r="345" spans="1:14" ht="12.75" customHeight="1" x14ac:dyDescent="0.2">
      <c r="A345" s="278"/>
      <c r="B345" s="334" t="s">
        <v>107</v>
      </c>
      <c r="C345" s="339"/>
      <c r="D345" s="173"/>
      <c r="E345" s="209"/>
      <c r="F345" s="173"/>
      <c r="G345" s="209"/>
      <c r="H345" s="51"/>
      <c r="I345" s="51"/>
    </row>
    <row r="346" spans="1:14" ht="12.75" customHeight="1" x14ac:dyDescent="0.2">
      <c r="A346" s="278" t="s">
        <v>559</v>
      </c>
      <c r="B346" s="338"/>
      <c r="C346" s="339" t="s">
        <v>101</v>
      </c>
      <c r="D346" s="340">
        <f>E346+G346</f>
        <v>5041.3999999999996</v>
      </c>
      <c r="E346" s="276">
        <f>E347+E348+E361+E364+E365+E366+E367+E368+E369</f>
        <v>3351</v>
      </c>
      <c r="F346" s="276">
        <f>F347+F348+F361+F364+F365+F366+F367+F368+F369</f>
        <v>696.1</v>
      </c>
      <c r="G346" s="276">
        <f>G347+G348+G361+G364+G365+G366+G367+G368+G369</f>
        <v>1690.4</v>
      </c>
      <c r="H346" s="277"/>
      <c r="I346" s="277"/>
    </row>
    <row r="347" spans="1:14" ht="25.5" customHeight="1" x14ac:dyDescent="0.2">
      <c r="A347" s="333" t="s">
        <v>560</v>
      </c>
      <c r="B347" s="341" t="s">
        <v>561</v>
      </c>
      <c r="C347" s="339"/>
      <c r="D347" s="340">
        <f t="shared" ref="D347:D348" si="158">E347+G347</f>
        <v>256</v>
      </c>
      <c r="E347" s="276">
        <v>229</v>
      </c>
      <c r="F347" s="340"/>
      <c r="G347" s="276">
        <v>27</v>
      </c>
      <c r="H347" s="277"/>
      <c r="I347" s="277"/>
    </row>
    <row r="348" spans="1:14" ht="12" customHeight="1" x14ac:dyDescent="0.2">
      <c r="A348" s="278" t="s">
        <v>562</v>
      </c>
      <c r="B348" s="335" t="s">
        <v>552</v>
      </c>
      <c r="C348" s="339"/>
      <c r="D348" s="340">
        <f t="shared" si="158"/>
        <v>1768.6999999999998</v>
      </c>
      <c r="E348" s="224">
        <v>1151.3</v>
      </c>
      <c r="F348" s="173">
        <v>681.2</v>
      </c>
      <c r="G348" s="230">
        <v>617.4</v>
      </c>
      <c r="H348" s="324"/>
      <c r="I348" s="324"/>
      <c r="J348" s="31"/>
      <c r="K348" s="31"/>
      <c r="L348" s="31"/>
    </row>
    <row r="349" spans="1:14" ht="12" customHeight="1" x14ac:dyDescent="0.2">
      <c r="A349" s="17"/>
      <c r="B349" s="18" t="s">
        <v>65</v>
      </c>
      <c r="C349" s="25"/>
      <c r="D349" s="173"/>
      <c r="E349" s="321"/>
      <c r="F349" s="322"/>
      <c r="G349" s="321"/>
      <c r="H349" s="324"/>
      <c r="I349" s="324"/>
      <c r="J349" s="31"/>
      <c r="K349" s="31"/>
    </row>
    <row r="350" spans="1:14" ht="12" customHeight="1" x14ac:dyDescent="0.2">
      <c r="A350" s="17" t="s">
        <v>563</v>
      </c>
      <c r="B350" s="18" t="s">
        <v>136</v>
      </c>
      <c r="C350" s="25"/>
      <c r="D350" s="322">
        <f>E350+G350</f>
        <v>32.700000000000003</v>
      </c>
      <c r="E350" s="209">
        <v>32.700000000000003</v>
      </c>
      <c r="F350" s="322">
        <v>23.1</v>
      </c>
      <c r="G350" s="321"/>
      <c r="H350" s="324"/>
      <c r="I350" s="324"/>
      <c r="J350" s="31"/>
      <c r="L350" s="13"/>
      <c r="M350" s="13"/>
      <c r="N350" s="13"/>
    </row>
    <row r="351" spans="1:14" ht="12" customHeight="1" x14ac:dyDescent="0.2">
      <c r="A351" s="17" t="s">
        <v>564</v>
      </c>
      <c r="B351" s="18" t="s">
        <v>137</v>
      </c>
      <c r="C351" s="25"/>
      <c r="D351" s="322">
        <f t="shared" ref="D351:D365" si="159">E351+G351</f>
        <v>43.2</v>
      </c>
      <c r="E351" s="209">
        <v>43.2</v>
      </c>
      <c r="F351" s="340">
        <v>29</v>
      </c>
      <c r="G351" s="209"/>
      <c r="H351" s="51"/>
      <c r="I351" s="51"/>
    </row>
    <row r="352" spans="1:14" ht="12" customHeight="1" x14ac:dyDescent="0.2">
      <c r="A352" s="17" t="s">
        <v>565</v>
      </c>
      <c r="B352" s="18" t="s">
        <v>138</v>
      </c>
      <c r="C352" s="25"/>
      <c r="D352" s="322">
        <f t="shared" si="159"/>
        <v>70.3</v>
      </c>
      <c r="E352" s="209">
        <v>70.3</v>
      </c>
      <c r="F352" s="340">
        <v>39</v>
      </c>
      <c r="G352" s="209"/>
      <c r="H352" s="51"/>
      <c r="I352" s="51"/>
    </row>
    <row r="353" spans="1:9" ht="12" customHeight="1" x14ac:dyDescent="0.2">
      <c r="A353" s="17" t="s">
        <v>566</v>
      </c>
      <c r="B353" s="18" t="s">
        <v>139</v>
      </c>
      <c r="C353" s="25"/>
      <c r="D353" s="322">
        <f t="shared" si="159"/>
        <v>45.7</v>
      </c>
      <c r="E353" s="209">
        <v>45.1</v>
      </c>
      <c r="F353" s="340">
        <v>29</v>
      </c>
      <c r="G353" s="209">
        <v>0.6</v>
      </c>
      <c r="H353" s="51"/>
      <c r="I353" s="51"/>
    </row>
    <row r="354" spans="1:9" ht="12" customHeight="1" x14ac:dyDescent="0.2">
      <c r="A354" s="17" t="s">
        <v>567</v>
      </c>
      <c r="B354" s="18" t="s">
        <v>140</v>
      </c>
      <c r="C354" s="25"/>
      <c r="D354" s="322">
        <f t="shared" si="159"/>
        <v>362.5</v>
      </c>
      <c r="E354" s="209">
        <v>362.5</v>
      </c>
      <c r="F354" s="173">
        <v>252.8</v>
      </c>
      <c r="G354" s="209"/>
      <c r="H354" s="51"/>
      <c r="I354" s="51"/>
    </row>
    <row r="355" spans="1:9" ht="12" customHeight="1" x14ac:dyDescent="0.2">
      <c r="A355" s="17" t="s">
        <v>568</v>
      </c>
      <c r="B355" s="18" t="s">
        <v>141</v>
      </c>
      <c r="C355" s="25"/>
      <c r="D355" s="322">
        <f t="shared" si="159"/>
        <v>33.4</v>
      </c>
      <c r="E355" s="209">
        <v>33.4</v>
      </c>
      <c r="F355" s="173">
        <v>25.5</v>
      </c>
      <c r="G355" s="209"/>
      <c r="H355" s="51"/>
      <c r="I355" s="51"/>
    </row>
    <row r="356" spans="1:9" ht="12" customHeight="1" x14ac:dyDescent="0.2">
      <c r="A356" s="17" t="s">
        <v>569</v>
      </c>
      <c r="B356" s="18" t="s">
        <v>142</v>
      </c>
      <c r="C356" s="25"/>
      <c r="D356" s="322">
        <f t="shared" si="159"/>
        <v>87.1</v>
      </c>
      <c r="E356" s="209">
        <v>76.099999999999994</v>
      </c>
      <c r="F356" s="173">
        <v>51.9</v>
      </c>
      <c r="G356" s="276">
        <v>11</v>
      </c>
      <c r="H356" s="277"/>
      <c r="I356" s="277"/>
    </row>
    <row r="357" spans="1:9" ht="12" customHeight="1" x14ac:dyDescent="0.2">
      <c r="A357" s="17" t="s">
        <v>570</v>
      </c>
      <c r="B357" s="18" t="s">
        <v>143</v>
      </c>
      <c r="C357" s="25"/>
      <c r="D357" s="322">
        <f t="shared" si="159"/>
        <v>126.9</v>
      </c>
      <c r="E357" s="209">
        <v>126.9</v>
      </c>
      <c r="F357" s="173">
        <v>94.1</v>
      </c>
      <c r="G357" s="209"/>
      <c r="H357" s="51"/>
      <c r="I357" s="51"/>
    </row>
    <row r="358" spans="1:9" ht="12" customHeight="1" x14ac:dyDescent="0.2">
      <c r="A358" s="17" t="s">
        <v>571</v>
      </c>
      <c r="B358" s="18" t="s">
        <v>144</v>
      </c>
      <c r="C358" s="25"/>
      <c r="D358" s="322">
        <f t="shared" si="159"/>
        <v>56.7</v>
      </c>
      <c r="E358" s="209">
        <v>56.7</v>
      </c>
      <c r="F358" s="340">
        <v>31</v>
      </c>
      <c r="G358" s="209"/>
      <c r="H358" s="51"/>
      <c r="I358" s="51"/>
    </row>
    <row r="359" spans="1:9" ht="12" customHeight="1" x14ac:dyDescent="0.2">
      <c r="A359" s="17" t="s">
        <v>572</v>
      </c>
      <c r="B359" s="18" t="s">
        <v>145</v>
      </c>
      <c r="C359" s="25"/>
      <c r="D359" s="322">
        <f t="shared" si="159"/>
        <v>73.599999999999994</v>
      </c>
      <c r="E359" s="276">
        <v>73</v>
      </c>
      <c r="F359" s="173">
        <v>45.5</v>
      </c>
      <c r="G359" s="209">
        <v>0.6</v>
      </c>
      <c r="H359" s="51"/>
      <c r="I359" s="51"/>
    </row>
    <row r="360" spans="1:9" ht="12" customHeight="1" x14ac:dyDescent="0.2">
      <c r="A360" s="17" t="s">
        <v>573</v>
      </c>
      <c r="B360" s="18" t="s">
        <v>146</v>
      </c>
      <c r="C360" s="25"/>
      <c r="D360" s="322">
        <f t="shared" si="159"/>
        <v>62.5</v>
      </c>
      <c r="E360" s="209">
        <v>62.5</v>
      </c>
      <c r="F360" s="322">
        <v>38.700000000000003</v>
      </c>
      <c r="G360" s="342"/>
      <c r="H360" s="343"/>
      <c r="I360" s="343"/>
    </row>
    <row r="361" spans="1:9" ht="12" customHeight="1" x14ac:dyDescent="0.2">
      <c r="A361" s="17" t="s">
        <v>574</v>
      </c>
      <c r="B361" s="344" t="s">
        <v>332</v>
      </c>
      <c r="C361" s="25"/>
      <c r="D361" s="322">
        <f t="shared" si="159"/>
        <v>11</v>
      </c>
      <c r="E361" s="276">
        <f>E363</f>
        <v>11</v>
      </c>
      <c r="F361" s="209"/>
      <c r="G361" s="209"/>
      <c r="H361" s="51"/>
      <c r="I361" s="51"/>
    </row>
    <row r="362" spans="1:9" ht="12.75" customHeight="1" x14ac:dyDescent="0.2">
      <c r="A362" s="17"/>
      <c r="B362" s="18" t="s">
        <v>65</v>
      </c>
      <c r="C362" s="25"/>
      <c r="D362" s="322"/>
      <c r="E362" s="276"/>
      <c r="F362" s="173"/>
      <c r="G362" s="209"/>
      <c r="H362" s="51"/>
      <c r="I362" s="51"/>
    </row>
    <row r="363" spans="1:9" ht="12" customHeight="1" x14ac:dyDescent="0.2">
      <c r="A363" s="17" t="s">
        <v>801</v>
      </c>
      <c r="B363" s="18" t="s">
        <v>143</v>
      </c>
      <c r="C363" s="25"/>
      <c r="D363" s="322">
        <f t="shared" si="159"/>
        <v>11</v>
      </c>
      <c r="E363" s="276">
        <v>11</v>
      </c>
      <c r="F363" s="173"/>
      <c r="G363" s="209"/>
      <c r="H363" s="51"/>
      <c r="I363" s="51"/>
    </row>
    <row r="364" spans="1:9" ht="48" customHeight="1" x14ac:dyDescent="0.2">
      <c r="A364" s="36" t="s">
        <v>575</v>
      </c>
      <c r="B364" s="332" t="s">
        <v>547</v>
      </c>
      <c r="C364" s="25"/>
      <c r="D364" s="322">
        <f t="shared" si="159"/>
        <v>197.29999999999998</v>
      </c>
      <c r="E364" s="209">
        <v>2.7</v>
      </c>
      <c r="F364" s="173">
        <v>2.6</v>
      </c>
      <c r="G364" s="209">
        <v>194.6</v>
      </c>
      <c r="H364" s="51"/>
      <c r="I364" s="51"/>
    </row>
    <row r="365" spans="1:9" ht="36" customHeight="1" x14ac:dyDescent="0.2">
      <c r="A365" s="36" t="s">
        <v>576</v>
      </c>
      <c r="B365" s="24" t="s">
        <v>483</v>
      </c>
      <c r="C365" s="25"/>
      <c r="D365" s="322">
        <f t="shared" si="159"/>
        <v>1079.8</v>
      </c>
      <c r="E365" s="209">
        <v>257.39999999999998</v>
      </c>
      <c r="F365" s="173">
        <v>12.3</v>
      </c>
      <c r="G365" s="209">
        <v>822.4</v>
      </c>
      <c r="H365" s="51"/>
      <c r="I365" s="51"/>
    </row>
    <row r="366" spans="1:9" ht="24.75" customHeight="1" x14ac:dyDescent="0.2">
      <c r="A366" s="36" t="s">
        <v>577</v>
      </c>
      <c r="B366" s="24" t="s">
        <v>578</v>
      </c>
      <c r="C366" s="25"/>
      <c r="D366" s="340">
        <f>E366+G366</f>
        <v>1668</v>
      </c>
      <c r="E366" s="276">
        <v>1652.1</v>
      </c>
      <c r="F366" s="173"/>
      <c r="G366" s="209">
        <v>15.9</v>
      </c>
      <c r="H366" s="51"/>
      <c r="I366" s="51"/>
    </row>
    <row r="367" spans="1:9" ht="25.5" customHeight="1" x14ac:dyDescent="0.2">
      <c r="A367" s="36" t="s">
        <v>579</v>
      </c>
      <c r="B367" s="212" t="s">
        <v>580</v>
      </c>
      <c r="C367" s="25"/>
      <c r="D367" s="340">
        <f t="shared" ref="D367:D369" si="160">E367+G367</f>
        <v>13.1</v>
      </c>
      <c r="E367" s="276"/>
      <c r="F367" s="173"/>
      <c r="G367" s="209">
        <v>13.1</v>
      </c>
      <c r="H367" s="51"/>
      <c r="I367" s="51"/>
    </row>
    <row r="368" spans="1:9" ht="48.75" customHeight="1" x14ac:dyDescent="0.2">
      <c r="A368" s="36" t="s">
        <v>581</v>
      </c>
      <c r="B368" s="345" t="s">
        <v>582</v>
      </c>
      <c r="C368" s="25"/>
      <c r="D368" s="340">
        <f t="shared" si="160"/>
        <v>22.6</v>
      </c>
      <c r="E368" s="276">
        <v>22.6</v>
      </c>
      <c r="F368" s="173"/>
      <c r="G368" s="209"/>
      <c r="H368" s="51"/>
      <c r="I368" s="51"/>
    </row>
    <row r="369" spans="1:11" ht="35.25" customHeight="1" x14ac:dyDescent="0.2">
      <c r="A369" s="36" t="s">
        <v>583</v>
      </c>
      <c r="B369" s="22" t="s">
        <v>584</v>
      </c>
      <c r="C369" s="25"/>
      <c r="D369" s="340">
        <f t="shared" si="160"/>
        <v>24.9</v>
      </c>
      <c r="E369" s="276">
        <v>24.9</v>
      </c>
      <c r="F369" s="173"/>
      <c r="G369" s="209"/>
      <c r="H369" s="51"/>
      <c r="I369" s="51"/>
    </row>
    <row r="370" spans="1:11" ht="13.5" customHeight="1" x14ac:dyDescent="0.2">
      <c r="A370" s="17" t="s">
        <v>585</v>
      </c>
      <c r="B370" s="21" t="s">
        <v>119</v>
      </c>
      <c r="C370" s="26" t="s">
        <v>109</v>
      </c>
      <c r="D370" s="173">
        <f>E370+G370</f>
        <v>148.1</v>
      </c>
      <c r="E370" s="209">
        <f>E371+E372</f>
        <v>148.1</v>
      </c>
      <c r="F370" s="209">
        <f t="shared" ref="F370" si="161">F371+F372</f>
        <v>76.400000000000006</v>
      </c>
      <c r="G370" s="209"/>
      <c r="H370" s="51"/>
      <c r="I370" s="51"/>
    </row>
    <row r="371" spans="1:11" ht="12.75" customHeight="1" x14ac:dyDescent="0.2">
      <c r="A371" s="17" t="s">
        <v>586</v>
      </c>
      <c r="B371" s="344" t="s">
        <v>587</v>
      </c>
      <c r="C371" s="26"/>
      <c r="D371" s="173">
        <f t="shared" ref="D371:D372" si="162">E371+G371</f>
        <v>87.1</v>
      </c>
      <c r="E371" s="209">
        <v>87.1</v>
      </c>
      <c r="F371" s="173">
        <v>76.400000000000006</v>
      </c>
      <c r="G371" s="209"/>
      <c r="H371" s="51"/>
      <c r="I371" s="51"/>
    </row>
    <row r="372" spans="1:11" ht="24" customHeight="1" x14ac:dyDescent="0.2">
      <c r="A372" s="36" t="s">
        <v>588</v>
      </c>
      <c r="B372" s="346" t="s">
        <v>589</v>
      </c>
      <c r="C372" s="26"/>
      <c r="D372" s="340">
        <f t="shared" si="162"/>
        <v>61</v>
      </c>
      <c r="E372" s="276">
        <v>61</v>
      </c>
      <c r="F372" s="173"/>
      <c r="G372" s="209"/>
      <c r="H372" s="51"/>
      <c r="I372" s="51"/>
    </row>
    <row r="373" spans="1:11" ht="13.5" customHeight="1" x14ac:dyDescent="0.2">
      <c r="A373" s="17" t="s">
        <v>590</v>
      </c>
      <c r="B373" s="19" t="s">
        <v>114</v>
      </c>
      <c r="C373" s="347"/>
      <c r="D373" s="348">
        <f>SUM(E373+G373)</f>
        <v>2875.2999999999997</v>
      </c>
      <c r="E373" s="348">
        <f t="shared" ref="E373:G373" si="163">E375</f>
        <v>2705.6</v>
      </c>
      <c r="F373" s="348">
        <f t="shared" si="163"/>
        <v>103.7</v>
      </c>
      <c r="G373" s="348">
        <f t="shared" si="163"/>
        <v>169.70000000000002</v>
      </c>
      <c r="H373" s="349"/>
      <c r="I373" s="349"/>
    </row>
    <row r="374" spans="1:11" ht="12.75" customHeight="1" x14ac:dyDescent="0.2">
      <c r="A374" s="17"/>
      <c r="B374" s="18" t="s">
        <v>107</v>
      </c>
      <c r="C374" s="347"/>
      <c r="D374" s="348"/>
      <c r="E374" s="209"/>
      <c r="F374" s="173"/>
      <c r="G374" s="209"/>
      <c r="H374" s="51"/>
      <c r="I374" s="51"/>
    </row>
    <row r="375" spans="1:11" ht="12.75" customHeight="1" x14ac:dyDescent="0.2">
      <c r="A375" s="17" t="s">
        <v>591</v>
      </c>
      <c r="B375" s="19"/>
      <c r="C375" s="350" t="s">
        <v>33</v>
      </c>
      <c r="D375" s="230">
        <f t="shared" ref="D375:D381" si="164">SUM(E375+G375)</f>
        <v>2875.2999999999997</v>
      </c>
      <c r="E375" s="351">
        <f t="shared" ref="E375:G375" si="165">E377+E378+E379+E381+E380</f>
        <v>2705.6</v>
      </c>
      <c r="F375" s="351">
        <f t="shared" si="165"/>
        <v>103.7</v>
      </c>
      <c r="G375" s="351">
        <f t="shared" si="165"/>
        <v>169.70000000000002</v>
      </c>
      <c r="H375" s="352"/>
      <c r="I375" s="352"/>
    </row>
    <row r="376" spans="1:11" ht="12.75" customHeight="1" x14ac:dyDescent="0.2">
      <c r="A376" s="17"/>
      <c r="B376" s="18" t="s">
        <v>65</v>
      </c>
      <c r="C376" s="350"/>
      <c r="D376" s="230"/>
      <c r="E376" s="209"/>
      <c r="F376" s="173"/>
      <c r="G376" s="209"/>
      <c r="H376" s="51"/>
      <c r="I376" s="51"/>
    </row>
    <row r="377" spans="1:11" ht="12" customHeight="1" x14ac:dyDescent="0.2">
      <c r="A377" s="17" t="s">
        <v>592</v>
      </c>
      <c r="B377" s="344" t="s">
        <v>552</v>
      </c>
      <c r="C377" s="350"/>
      <c r="D377" s="230">
        <f t="shared" si="164"/>
        <v>1680.3</v>
      </c>
      <c r="E377" s="209">
        <v>1610.1</v>
      </c>
      <c r="F377" s="173">
        <v>35.9</v>
      </c>
      <c r="G377" s="209">
        <v>70.2</v>
      </c>
      <c r="H377" s="51"/>
      <c r="I377" s="51"/>
    </row>
    <row r="378" spans="1:11" ht="12" customHeight="1" x14ac:dyDescent="0.2">
      <c r="A378" s="17" t="s">
        <v>593</v>
      </c>
      <c r="B378" s="344" t="s">
        <v>480</v>
      </c>
      <c r="C378" s="347"/>
      <c r="D378" s="230">
        <f t="shared" si="164"/>
        <v>928.1</v>
      </c>
      <c r="E378" s="209">
        <v>928.1</v>
      </c>
      <c r="F378" s="173">
        <v>66.5</v>
      </c>
      <c r="G378" s="209"/>
      <c r="H378" s="51"/>
      <c r="I378" s="51"/>
    </row>
    <row r="379" spans="1:11" ht="12.75" customHeight="1" x14ac:dyDescent="0.2">
      <c r="A379" s="17" t="s">
        <v>594</v>
      </c>
      <c r="B379" s="344" t="s">
        <v>332</v>
      </c>
      <c r="C379" s="347"/>
      <c r="D379" s="230">
        <f t="shared" si="164"/>
        <v>26</v>
      </c>
      <c r="E379" s="276">
        <v>26</v>
      </c>
      <c r="F379" s="173"/>
      <c r="G379" s="209"/>
      <c r="H379" s="51"/>
      <c r="I379" s="51"/>
    </row>
    <row r="380" spans="1:11" ht="48" customHeight="1" x14ac:dyDescent="0.2">
      <c r="A380" s="36" t="s">
        <v>595</v>
      </c>
      <c r="B380" s="332" t="s">
        <v>547</v>
      </c>
      <c r="C380" s="347"/>
      <c r="D380" s="230">
        <f t="shared" si="164"/>
        <v>19.399999999999999</v>
      </c>
      <c r="E380" s="209"/>
      <c r="F380" s="173"/>
      <c r="G380" s="209">
        <v>19.399999999999999</v>
      </c>
      <c r="H380" s="51"/>
      <c r="I380" s="51"/>
    </row>
    <row r="381" spans="1:11" ht="34.5" customHeight="1" x14ac:dyDescent="0.2">
      <c r="A381" s="36" t="s">
        <v>596</v>
      </c>
      <c r="B381" s="24" t="s">
        <v>483</v>
      </c>
      <c r="C381" s="347"/>
      <c r="D381" s="230">
        <f t="shared" si="164"/>
        <v>221.5</v>
      </c>
      <c r="E381" s="209">
        <v>141.4</v>
      </c>
      <c r="F381" s="173">
        <v>1.3</v>
      </c>
      <c r="G381" s="209">
        <v>80.099999999999994</v>
      </c>
      <c r="H381" s="51"/>
      <c r="I381" s="51"/>
    </row>
    <row r="382" spans="1:11" ht="24" customHeight="1" x14ac:dyDescent="0.2">
      <c r="A382" s="333" t="s">
        <v>597</v>
      </c>
      <c r="B382" s="33" t="s">
        <v>165</v>
      </c>
      <c r="C382" s="347"/>
      <c r="D382" s="348">
        <f>SUM(E382+G382)</f>
        <v>3679</v>
      </c>
      <c r="E382" s="348">
        <f>E384+E397+E410+E423</f>
        <v>1352.9</v>
      </c>
      <c r="F382" s="348"/>
      <c r="G382" s="348">
        <f>G384+G397+G410+G423</f>
        <v>2326.1</v>
      </c>
      <c r="H382" s="349"/>
      <c r="I382" s="349"/>
    </row>
    <row r="383" spans="1:11" ht="13.5" customHeight="1" x14ac:dyDescent="0.2">
      <c r="A383" s="17"/>
      <c r="B383" s="18" t="s">
        <v>107</v>
      </c>
      <c r="C383" s="347"/>
      <c r="D383" s="348"/>
      <c r="E383" s="209"/>
      <c r="F383" s="173"/>
      <c r="G383" s="209"/>
      <c r="H383" s="51"/>
      <c r="I383" s="51"/>
    </row>
    <row r="384" spans="1:11" ht="12.75" customHeight="1" x14ac:dyDescent="0.2">
      <c r="A384" s="17" t="s">
        <v>598</v>
      </c>
      <c r="B384" s="344" t="s">
        <v>552</v>
      </c>
      <c r="C384" s="350" t="s">
        <v>102</v>
      </c>
      <c r="D384" s="230">
        <f t="shared" ref="D384:D423" si="166">SUM(E384+G384)</f>
        <v>937.59999999999991</v>
      </c>
      <c r="E384" s="209">
        <v>575.9</v>
      </c>
      <c r="F384" s="173"/>
      <c r="G384" s="209">
        <v>361.7</v>
      </c>
      <c r="H384" s="51"/>
      <c r="I384" s="51"/>
      <c r="K384" s="31"/>
    </row>
    <row r="385" spans="1:12" ht="12.75" customHeight="1" x14ac:dyDescent="0.2">
      <c r="A385" s="17"/>
      <c r="B385" s="18" t="s">
        <v>65</v>
      </c>
      <c r="C385" s="350"/>
      <c r="D385" s="230"/>
      <c r="E385" s="209"/>
      <c r="F385" s="173"/>
      <c r="G385" s="321"/>
      <c r="H385" s="324"/>
      <c r="I385" s="324"/>
      <c r="J385" s="31"/>
    </row>
    <row r="386" spans="1:12" ht="12.75" customHeight="1" x14ac:dyDescent="0.2">
      <c r="A386" s="17" t="s">
        <v>599</v>
      </c>
      <c r="B386" s="18" t="s">
        <v>136</v>
      </c>
      <c r="C386" s="350"/>
      <c r="D386" s="230">
        <f t="shared" si="166"/>
        <v>18.600000000000001</v>
      </c>
      <c r="E386" s="321">
        <v>18.600000000000001</v>
      </c>
      <c r="F386" s="322"/>
      <c r="G386" s="321"/>
      <c r="H386" s="324"/>
      <c r="I386" s="324"/>
      <c r="J386" s="31"/>
      <c r="K386" s="31"/>
    </row>
    <row r="387" spans="1:12" ht="12.75" customHeight="1" x14ac:dyDescent="0.2">
      <c r="A387" s="17" t="s">
        <v>600</v>
      </c>
      <c r="B387" s="18" t="s">
        <v>137</v>
      </c>
      <c r="C387" s="350"/>
      <c r="D387" s="230">
        <f t="shared" si="166"/>
        <v>33.799999999999997</v>
      </c>
      <c r="E387" s="209">
        <v>33.799999999999997</v>
      </c>
      <c r="F387" s="173"/>
      <c r="G387" s="209"/>
      <c r="H387" s="51"/>
      <c r="I387" s="51"/>
    </row>
    <row r="388" spans="1:12" ht="12.75" customHeight="1" x14ac:dyDescent="0.2">
      <c r="A388" s="17" t="s">
        <v>601</v>
      </c>
      <c r="B388" s="18" t="s">
        <v>138</v>
      </c>
      <c r="C388" s="350"/>
      <c r="D388" s="230">
        <f t="shared" si="166"/>
        <v>52.3</v>
      </c>
      <c r="E388" s="209">
        <v>52.3</v>
      </c>
      <c r="F388" s="173"/>
      <c r="G388" s="209"/>
      <c r="H388" s="51"/>
      <c r="I388" s="51"/>
    </row>
    <row r="389" spans="1:12" ht="12.75" customHeight="1" x14ac:dyDescent="0.2">
      <c r="A389" s="17" t="s">
        <v>602</v>
      </c>
      <c r="B389" s="18" t="s">
        <v>139</v>
      </c>
      <c r="C389" s="350"/>
      <c r="D389" s="230">
        <f t="shared" si="166"/>
        <v>26.7</v>
      </c>
      <c r="E389" s="209">
        <v>26.7</v>
      </c>
      <c r="F389" s="173"/>
      <c r="G389" s="209"/>
      <c r="H389" s="51"/>
      <c r="I389" s="51"/>
    </row>
    <row r="390" spans="1:12" ht="12.75" customHeight="1" x14ac:dyDescent="0.2">
      <c r="A390" s="17" t="s">
        <v>603</v>
      </c>
      <c r="B390" s="18" t="s">
        <v>140</v>
      </c>
      <c r="C390" s="350"/>
      <c r="D390" s="230">
        <f t="shared" si="166"/>
        <v>60.3</v>
      </c>
      <c r="E390" s="209">
        <v>60.3</v>
      </c>
      <c r="F390" s="173"/>
      <c r="G390" s="209"/>
      <c r="H390" s="51"/>
      <c r="I390" s="51"/>
    </row>
    <row r="391" spans="1:12" ht="12.75" customHeight="1" x14ac:dyDescent="0.2">
      <c r="A391" s="17" t="s">
        <v>604</v>
      </c>
      <c r="B391" s="18" t="s">
        <v>141</v>
      </c>
      <c r="C391" s="350"/>
      <c r="D391" s="230">
        <f t="shared" si="166"/>
        <v>9.6999999999999993</v>
      </c>
      <c r="E391" s="209">
        <v>9.6999999999999993</v>
      </c>
      <c r="F391" s="173"/>
      <c r="G391" s="209"/>
      <c r="H391" s="51"/>
      <c r="I391" s="51"/>
    </row>
    <row r="392" spans="1:12" ht="12.75" customHeight="1" x14ac:dyDescent="0.2">
      <c r="A392" s="17" t="s">
        <v>605</v>
      </c>
      <c r="B392" s="18" t="s">
        <v>142</v>
      </c>
      <c r="C392" s="350"/>
      <c r="D392" s="230">
        <f t="shared" si="166"/>
        <v>57</v>
      </c>
      <c r="E392" s="276">
        <v>57</v>
      </c>
      <c r="F392" s="173"/>
      <c r="G392" s="209"/>
      <c r="H392" s="51"/>
      <c r="I392" s="51"/>
    </row>
    <row r="393" spans="1:12" ht="12.75" customHeight="1" x14ac:dyDescent="0.2">
      <c r="A393" s="17" t="s">
        <v>606</v>
      </c>
      <c r="B393" s="18" t="s">
        <v>143</v>
      </c>
      <c r="C393" s="350"/>
      <c r="D393" s="230">
        <f t="shared" si="166"/>
        <v>75.599999999999994</v>
      </c>
      <c r="E393" s="209">
        <v>75.599999999999994</v>
      </c>
      <c r="F393" s="173"/>
      <c r="G393" s="209"/>
      <c r="H393" s="51"/>
      <c r="I393" s="51"/>
    </row>
    <row r="394" spans="1:12" ht="12.75" customHeight="1" x14ac:dyDescent="0.2">
      <c r="A394" s="17" t="s">
        <v>607</v>
      </c>
      <c r="B394" s="18" t="s">
        <v>144</v>
      </c>
      <c r="C394" s="350"/>
      <c r="D394" s="230">
        <f t="shared" si="166"/>
        <v>61.8</v>
      </c>
      <c r="E394" s="209">
        <v>61.8</v>
      </c>
      <c r="F394" s="173"/>
      <c r="G394" s="209"/>
      <c r="H394" s="51"/>
      <c r="I394" s="51"/>
    </row>
    <row r="395" spans="1:12" ht="12.75" customHeight="1" x14ac:dyDescent="0.2">
      <c r="A395" s="17" t="s">
        <v>608</v>
      </c>
      <c r="B395" s="18" t="s">
        <v>145</v>
      </c>
      <c r="C395" s="350"/>
      <c r="D395" s="230">
        <f t="shared" si="166"/>
        <v>40.799999999999997</v>
      </c>
      <c r="E395" s="209">
        <v>40.799999999999997</v>
      </c>
      <c r="F395" s="173"/>
      <c r="G395" s="209"/>
      <c r="H395" s="51"/>
      <c r="I395" s="51"/>
    </row>
    <row r="396" spans="1:12" ht="12.75" customHeight="1" x14ac:dyDescent="0.2">
      <c r="A396" s="17" t="s">
        <v>609</v>
      </c>
      <c r="B396" s="18" t="s">
        <v>146</v>
      </c>
      <c r="C396" s="350"/>
      <c r="D396" s="230">
        <f t="shared" si="166"/>
        <v>56.3</v>
      </c>
      <c r="E396" s="209">
        <v>56.3</v>
      </c>
      <c r="F396" s="173"/>
      <c r="G396" s="209"/>
      <c r="H396" s="51"/>
      <c r="I396" s="51"/>
    </row>
    <row r="397" spans="1:12" ht="12.75" customHeight="1" x14ac:dyDescent="0.2">
      <c r="A397" s="17" t="s">
        <v>610</v>
      </c>
      <c r="B397" s="344" t="s">
        <v>552</v>
      </c>
      <c r="C397" s="350" t="s">
        <v>103</v>
      </c>
      <c r="D397" s="230">
        <f t="shared" si="166"/>
        <v>374.9</v>
      </c>
      <c r="E397" s="276">
        <v>217</v>
      </c>
      <c r="F397" s="173"/>
      <c r="G397" s="209">
        <v>157.9</v>
      </c>
      <c r="H397" s="51"/>
      <c r="I397" s="51"/>
    </row>
    <row r="398" spans="1:12" ht="12.75" customHeight="1" x14ac:dyDescent="0.2">
      <c r="A398" s="17"/>
      <c r="B398" s="18" t="s">
        <v>65</v>
      </c>
      <c r="C398" s="350"/>
      <c r="D398" s="230"/>
      <c r="E398" s="209"/>
      <c r="F398" s="173"/>
      <c r="G398" s="321"/>
      <c r="H398" s="324"/>
      <c r="I398" s="324"/>
      <c r="J398" s="31"/>
      <c r="K398" s="31"/>
      <c r="L398" s="31"/>
    </row>
    <row r="399" spans="1:12" ht="12.75" customHeight="1" x14ac:dyDescent="0.2">
      <c r="A399" s="17" t="s">
        <v>611</v>
      </c>
      <c r="B399" s="18" t="s">
        <v>136</v>
      </c>
      <c r="C399" s="350"/>
      <c r="D399" s="230">
        <f t="shared" si="166"/>
        <v>4</v>
      </c>
      <c r="E399" s="321">
        <v>4</v>
      </c>
      <c r="F399" s="322"/>
      <c r="G399" s="321"/>
      <c r="H399" s="324"/>
      <c r="I399" s="324"/>
      <c r="J399" s="31"/>
      <c r="K399" s="31"/>
    </row>
    <row r="400" spans="1:12" ht="12.75" customHeight="1" x14ac:dyDescent="0.2">
      <c r="A400" s="17" t="s">
        <v>612</v>
      </c>
      <c r="B400" s="18" t="s">
        <v>137</v>
      </c>
      <c r="C400" s="350"/>
      <c r="D400" s="230">
        <f t="shared" si="166"/>
        <v>7</v>
      </c>
      <c r="E400" s="276">
        <v>7</v>
      </c>
      <c r="F400" s="322"/>
      <c r="G400" s="209"/>
      <c r="H400" s="51"/>
      <c r="I400" s="51"/>
    </row>
    <row r="401" spans="1:11" ht="12.75" customHeight="1" x14ac:dyDescent="0.2">
      <c r="A401" s="17" t="s">
        <v>613</v>
      </c>
      <c r="B401" s="18" t="s">
        <v>138</v>
      </c>
      <c r="C401" s="350"/>
      <c r="D401" s="230">
        <f t="shared" si="166"/>
        <v>9.1999999999999993</v>
      </c>
      <c r="E401" s="209">
        <v>9.1999999999999993</v>
      </c>
      <c r="F401" s="173"/>
      <c r="G401" s="209"/>
      <c r="H401" s="51"/>
      <c r="I401" s="51"/>
    </row>
    <row r="402" spans="1:11" ht="12.75" customHeight="1" x14ac:dyDescent="0.2">
      <c r="A402" s="17" t="s">
        <v>614</v>
      </c>
      <c r="B402" s="18" t="s">
        <v>139</v>
      </c>
      <c r="C402" s="350"/>
      <c r="D402" s="230">
        <f t="shared" si="166"/>
        <v>4.7</v>
      </c>
      <c r="E402" s="209">
        <v>4.7</v>
      </c>
      <c r="F402" s="173"/>
      <c r="G402" s="209"/>
      <c r="H402" s="51"/>
      <c r="I402" s="51"/>
    </row>
    <row r="403" spans="1:11" ht="12.75" customHeight="1" x14ac:dyDescent="0.2">
      <c r="A403" s="17" t="s">
        <v>615</v>
      </c>
      <c r="B403" s="18" t="s">
        <v>140</v>
      </c>
      <c r="C403" s="350"/>
      <c r="D403" s="230">
        <f t="shared" si="166"/>
        <v>77.7</v>
      </c>
      <c r="E403" s="209">
        <v>77.7</v>
      </c>
      <c r="F403" s="173"/>
      <c r="G403" s="209"/>
      <c r="H403" s="51"/>
      <c r="I403" s="51"/>
    </row>
    <row r="404" spans="1:11" ht="12.75" customHeight="1" x14ac:dyDescent="0.2">
      <c r="A404" s="17" t="s">
        <v>616</v>
      </c>
      <c r="B404" s="18" t="s">
        <v>141</v>
      </c>
      <c r="C404" s="350"/>
      <c r="D404" s="230">
        <f t="shared" si="166"/>
        <v>5.3</v>
      </c>
      <c r="E404" s="209">
        <v>5.3</v>
      </c>
      <c r="F404" s="173"/>
      <c r="G404" s="209"/>
      <c r="H404" s="51"/>
      <c r="I404" s="51"/>
    </row>
    <row r="405" spans="1:11" ht="12.75" customHeight="1" x14ac:dyDescent="0.2">
      <c r="A405" s="17" t="s">
        <v>617</v>
      </c>
      <c r="B405" s="18" t="s">
        <v>142</v>
      </c>
      <c r="C405" s="350"/>
      <c r="D405" s="230">
        <f t="shared" si="166"/>
        <v>14.8</v>
      </c>
      <c r="E405" s="209">
        <v>14.8</v>
      </c>
      <c r="F405" s="173"/>
      <c r="G405" s="209"/>
      <c r="H405" s="51"/>
      <c r="I405" s="51"/>
      <c r="J405" s="31"/>
    </row>
    <row r="406" spans="1:11" ht="12.75" customHeight="1" x14ac:dyDescent="0.2">
      <c r="A406" s="17" t="s">
        <v>618</v>
      </c>
      <c r="B406" s="18" t="s">
        <v>143</v>
      </c>
      <c r="C406" s="350"/>
      <c r="D406" s="230">
        <f t="shared" si="166"/>
        <v>17.7</v>
      </c>
      <c r="E406" s="209">
        <v>17.7</v>
      </c>
      <c r="F406" s="173"/>
      <c r="G406" s="209"/>
      <c r="H406" s="51"/>
      <c r="I406" s="51"/>
    </row>
    <row r="407" spans="1:11" ht="12.75" customHeight="1" x14ac:dyDescent="0.2">
      <c r="A407" s="17" t="s">
        <v>619</v>
      </c>
      <c r="B407" s="18" t="s">
        <v>144</v>
      </c>
      <c r="C407" s="350"/>
      <c r="D407" s="230">
        <f t="shared" si="166"/>
        <v>15.4</v>
      </c>
      <c r="E407" s="209">
        <v>15.4</v>
      </c>
      <c r="F407" s="173"/>
      <c r="G407" s="209"/>
      <c r="H407" s="51"/>
      <c r="I407" s="51"/>
    </row>
    <row r="408" spans="1:11" ht="12.75" customHeight="1" x14ac:dyDescent="0.2">
      <c r="A408" s="17" t="s">
        <v>620</v>
      </c>
      <c r="B408" s="18" t="s">
        <v>145</v>
      </c>
      <c r="C408" s="350"/>
      <c r="D408" s="230">
        <f t="shared" si="166"/>
        <v>18.7</v>
      </c>
      <c r="E408" s="209">
        <v>15.7</v>
      </c>
      <c r="F408" s="173"/>
      <c r="G408" s="276">
        <v>3</v>
      </c>
      <c r="H408" s="51"/>
      <c r="I408" s="51"/>
    </row>
    <row r="409" spans="1:11" ht="12.75" customHeight="1" x14ac:dyDescent="0.2">
      <c r="A409" s="17" t="s">
        <v>621</v>
      </c>
      <c r="B409" s="18" t="s">
        <v>146</v>
      </c>
      <c r="C409" s="350"/>
      <c r="D409" s="230">
        <f t="shared" si="166"/>
        <v>15.5</v>
      </c>
      <c r="E409" s="321">
        <v>15.5</v>
      </c>
      <c r="F409" s="353"/>
      <c r="G409" s="342"/>
      <c r="H409" s="343"/>
      <c r="I409" s="343"/>
    </row>
    <row r="410" spans="1:11" ht="36.75" customHeight="1" x14ac:dyDescent="0.2">
      <c r="A410" s="333" t="s">
        <v>622</v>
      </c>
      <c r="B410" s="354" t="s">
        <v>623</v>
      </c>
      <c r="C410" s="355" t="s">
        <v>102</v>
      </c>
      <c r="D410" s="230">
        <f t="shared" si="166"/>
        <v>2238.3000000000002</v>
      </c>
      <c r="E410" s="276">
        <v>560</v>
      </c>
      <c r="F410" s="173"/>
      <c r="G410" s="209">
        <v>1678.3</v>
      </c>
      <c r="H410" s="51"/>
      <c r="I410" s="51"/>
      <c r="K410" s="31"/>
    </row>
    <row r="411" spans="1:11" ht="12.75" customHeight="1" x14ac:dyDescent="0.2">
      <c r="A411" s="17"/>
      <c r="B411" s="18" t="s">
        <v>65</v>
      </c>
      <c r="C411" s="350"/>
      <c r="D411" s="230"/>
      <c r="E411" s="209"/>
      <c r="F411" s="173"/>
      <c r="G411" s="321"/>
      <c r="H411" s="324"/>
      <c r="I411" s="324"/>
      <c r="J411" s="31"/>
    </row>
    <row r="412" spans="1:11" ht="12.75" customHeight="1" x14ac:dyDescent="0.2">
      <c r="A412" s="271" t="s">
        <v>624</v>
      </c>
      <c r="B412" s="18" t="s">
        <v>136</v>
      </c>
      <c r="C412" s="350"/>
      <c r="D412" s="230">
        <f t="shared" si="166"/>
        <v>17.3</v>
      </c>
      <c r="E412" s="321">
        <v>17.3</v>
      </c>
      <c r="F412" s="322"/>
      <c r="G412" s="209"/>
      <c r="H412" s="51"/>
      <c r="I412" s="51"/>
      <c r="K412" s="31"/>
    </row>
    <row r="413" spans="1:11" ht="12.75" customHeight="1" x14ac:dyDescent="0.2">
      <c r="A413" s="271" t="s">
        <v>625</v>
      </c>
      <c r="B413" s="18" t="s">
        <v>137</v>
      </c>
      <c r="C413" s="350"/>
      <c r="D413" s="230">
        <f t="shared" si="166"/>
        <v>32.299999999999997</v>
      </c>
      <c r="E413" s="209">
        <v>32.299999999999997</v>
      </c>
      <c r="F413" s="173"/>
      <c r="G413" s="209"/>
      <c r="H413" s="51"/>
      <c r="I413" s="51"/>
    </row>
    <row r="414" spans="1:11" ht="12.75" customHeight="1" x14ac:dyDescent="0.2">
      <c r="A414" s="271" t="s">
        <v>626</v>
      </c>
      <c r="B414" s="18" t="s">
        <v>138</v>
      </c>
      <c r="C414" s="350"/>
      <c r="D414" s="230">
        <f t="shared" si="166"/>
        <v>50.3</v>
      </c>
      <c r="E414" s="209">
        <v>50.3</v>
      </c>
      <c r="F414" s="173"/>
      <c r="G414" s="209"/>
      <c r="H414" s="51"/>
      <c r="I414" s="51"/>
    </row>
    <row r="415" spans="1:11" ht="12.75" customHeight="1" x14ac:dyDescent="0.2">
      <c r="A415" s="271" t="s">
        <v>627</v>
      </c>
      <c r="B415" s="18" t="s">
        <v>139</v>
      </c>
      <c r="C415" s="350"/>
      <c r="D415" s="230">
        <f t="shared" si="166"/>
        <v>24.8</v>
      </c>
      <c r="E415" s="209">
        <v>24.8</v>
      </c>
      <c r="F415" s="173"/>
      <c r="G415" s="209"/>
      <c r="H415" s="51"/>
      <c r="I415" s="51"/>
    </row>
    <row r="416" spans="1:11" ht="12.75" customHeight="1" x14ac:dyDescent="0.2">
      <c r="A416" s="271" t="s">
        <v>628</v>
      </c>
      <c r="B416" s="18" t="s">
        <v>140</v>
      </c>
      <c r="C416" s="350"/>
      <c r="D416" s="230">
        <f t="shared" si="166"/>
        <v>79</v>
      </c>
      <c r="E416" s="321">
        <v>79</v>
      </c>
      <c r="F416" s="173"/>
      <c r="G416" s="209"/>
      <c r="H416" s="51"/>
      <c r="I416" s="51"/>
    </row>
    <row r="417" spans="1:9" ht="12.75" customHeight="1" x14ac:dyDescent="0.2">
      <c r="A417" s="271" t="s">
        <v>629</v>
      </c>
      <c r="B417" s="18" t="s">
        <v>141</v>
      </c>
      <c r="C417" s="350"/>
      <c r="D417" s="230">
        <f t="shared" si="166"/>
        <v>12.8</v>
      </c>
      <c r="E417" s="209">
        <v>12.8</v>
      </c>
      <c r="F417" s="173"/>
      <c r="G417" s="209"/>
      <c r="H417" s="51"/>
      <c r="I417" s="51"/>
    </row>
    <row r="418" spans="1:9" ht="12.75" customHeight="1" x14ac:dyDescent="0.2">
      <c r="A418" s="271" t="s">
        <v>630</v>
      </c>
      <c r="B418" s="18" t="s">
        <v>142</v>
      </c>
      <c r="C418" s="350"/>
      <c r="D418" s="230">
        <f t="shared" si="166"/>
        <v>55.1</v>
      </c>
      <c r="E418" s="209">
        <v>55.1</v>
      </c>
      <c r="F418" s="173"/>
      <c r="G418" s="209"/>
      <c r="H418" s="51"/>
      <c r="I418" s="51"/>
    </row>
    <row r="419" spans="1:9" ht="12.75" customHeight="1" x14ac:dyDescent="0.2">
      <c r="A419" s="271" t="s">
        <v>631</v>
      </c>
      <c r="B419" s="18" t="s">
        <v>143</v>
      </c>
      <c r="C419" s="350"/>
      <c r="D419" s="230">
        <f t="shared" si="166"/>
        <v>70.400000000000006</v>
      </c>
      <c r="E419" s="209">
        <v>70.400000000000006</v>
      </c>
      <c r="F419" s="173"/>
      <c r="G419" s="209"/>
      <c r="H419" s="51"/>
      <c r="I419" s="51"/>
    </row>
    <row r="420" spans="1:9" ht="12.75" customHeight="1" x14ac:dyDescent="0.2">
      <c r="A420" s="271" t="s">
        <v>632</v>
      </c>
      <c r="B420" s="18" t="s">
        <v>144</v>
      </c>
      <c r="C420" s="350"/>
      <c r="D420" s="230">
        <f t="shared" si="166"/>
        <v>61.7</v>
      </c>
      <c r="E420" s="209">
        <v>61.7</v>
      </c>
      <c r="F420" s="173"/>
      <c r="G420" s="209"/>
      <c r="H420" s="51"/>
      <c r="I420" s="51"/>
    </row>
    <row r="421" spans="1:9" ht="12.75" customHeight="1" x14ac:dyDescent="0.2">
      <c r="A421" s="271" t="s">
        <v>633</v>
      </c>
      <c r="B421" s="18" t="s">
        <v>145</v>
      </c>
      <c r="C421" s="350"/>
      <c r="D421" s="230">
        <f t="shared" si="166"/>
        <v>41.4</v>
      </c>
      <c r="E421" s="209">
        <v>41.4</v>
      </c>
      <c r="F421" s="173"/>
      <c r="G421" s="209"/>
      <c r="H421" s="51"/>
      <c r="I421" s="51"/>
    </row>
    <row r="422" spans="1:9" ht="12.75" customHeight="1" x14ac:dyDescent="0.2">
      <c r="A422" s="271" t="s">
        <v>634</v>
      </c>
      <c r="B422" s="18" t="s">
        <v>146</v>
      </c>
      <c r="C422" s="350"/>
      <c r="D422" s="230">
        <f t="shared" si="166"/>
        <v>54.9</v>
      </c>
      <c r="E422" s="321">
        <v>54.9</v>
      </c>
      <c r="F422" s="173"/>
      <c r="G422" s="209"/>
      <c r="H422" s="51"/>
      <c r="I422" s="51"/>
    </row>
    <row r="423" spans="1:9" ht="36" customHeight="1" x14ac:dyDescent="0.2">
      <c r="A423" s="36" t="s">
        <v>635</v>
      </c>
      <c r="B423" s="24" t="s">
        <v>483</v>
      </c>
      <c r="C423" s="355" t="s">
        <v>103</v>
      </c>
      <c r="D423" s="230">
        <f t="shared" si="166"/>
        <v>128.19999999999999</v>
      </c>
      <c r="E423" s="321">
        <v>0</v>
      </c>
      <c r="F423" s="173"/>
      <c r="G423" s="209">
        <v>128.19999999999999</v>
      </c>
      <c r="H423" s="51"/>
      <c r="I423" s="51"/>
    </row>
    <row r="424" spans="1:9" ht="24.75" customHeight="1" x14ac:dyDescent="0.2">
      <c r="A424" s="36" t="s">
        <v>636</v>
      </c>
      <c r="B424" s="23" t="s">
        <v>115</v>
      </c>
      <c r="C424" s="356" t="s">
        <v>104</v>
      </c>
      <c r="D424" s="357">
        <f>SUM(E424+G424)</f>
        <v>1401.2</v>
      </c>
      <c r="E424" s="357">
        <f>E426+E431+E430</f>
        <v>353.7</v>
      </c>
      <c r="F424" s="357">
        <f>F426+F431+F430</f>
        <v>2.8</v>
      </c>
      <c r="G424" s="357">
        <f>G426+G431+G430</f>
        <v>1047.5</v>
      </c>
      <c r="H424" s="358"/>
      <c r="I424" s="358"/>
    </row>
    <row r="425" spans="1:9" ht="12.75" customHeight="1" x14ac:dyDescent="0.2">
      <c r="A425" s="17"/>
      <c r="B425" s="18" t="s">
        <v>107</v>
      </c>
      <c r="C425" s="356"/>
      <c r="D425" s="357"/>
      <c r="E425" s="342"/>
      <c r="F425" s="173"/>
      <c r="G425" s="209"/>
      <c r="H425" s="51"/>
      <c r="I425" s="51"/>
    </row>
    <row r="426" spans="1:9" ht="12.75" customHeight="1" x14ac:dyDescent="0.2">
      <c r="A426" s="17" t="s">
        <v>637</v>
      </c>
      <c r="B426" s="344" t="s">
        <v>552</v>
      </c>
      <c r="C426" s="356"/>
      <c r="D426" s="320">
        <f t="shared" ref="D426:D431" si="167">SUM(E426+G426)</f>
        <v>835.5</v>
      </c>
      <c r="E426" s="351">
        <v>187.9</v>
      </c>
      <c r="F426" s="351">
        <v>1</v>
      </c>
      <c r="G426" s="351">
        <v>647.6</v>
      </c>
      <c r="H426" s="352"/>
      <c r="I426" s="352"/>
    </row>
    <row r="427" spans="1:9" ht="12.75" customHeight="1" x14ac:dyDescent="0.2">
      <c r="A427" s="17"/>
      <c r="B427" s="18" t="s">
        <v>65</v>
      </c>
      <c r="C427" s="356"/>
      <c r="D427" s="320"/>
      <c r="E427" s="342"/>
      <c r="F427" s="173"/>
      <c r="G427" s="209"/>
      <c r="H427" s="51"/>
      <c r="I427" s="51"/>
    </row>
    <row r="428" spans="1:9" ht="12.75" customHeight="1" x14ac:dyDescent="0.2">
      <c r="A428" s="17" t="s">
        <v>638</v>
      </c>
      <c r="B428" s="18" t="s">
        <v>139</v>
      </c>
      <c r="C428" s="356"/>
      <c r="D428" s="320">
        <f t="shared" si="167"/>
        <v>3</v>
      </c>
      <c r="E428" s="321">
        <v>3</v>
      </c>
      <c r="F428" s="173"/>
      <c r="G428" s="209"/>
      <c r="H428" s="51"/>
      <c r="I428" s="51"/>
    </row>
    <row r="429" spans="1:9" ht="12.75" customHeight="1" x14ac:dyDescent="0.2">
      <c r="A429" s="17" t="s">
        <v>639</v>
      </c>
      <c r="B429" s="18" t="s">
        <v>140</v>
      </c>
      <c r="C429" s="356"/>
      <c r="D429" s="320">
        <f t="shared" si="167"/>
        <v>6</v>
      </c>
      <c r="E429" s="321">
        <v>6</v>
      </c>
      <c r="F429" s="173"/>
      <c r="G429" s="209"/>
      <c r="H429" s="51"/>
      <c r="I429" s="51"/>
    </row>
    <row r="430" spans="1:9" ht="46.5" customHeight="1" x14ac:dyDescent="0.2">
      <c r="A430" s="17" t="s">
        <v>640</v>
      </c>
      <c r="B430" s="332" t="s">
        <v>547</v>
      </c>
      <c r="C430" s="356"/>
      <c r="D430" s="320">
        <f t="shared" si="167"/>
        <v>56.7</v>
      </c>
      <c r="E430" s="321">
        <v>56.7</v>
      </c>
      <c r="F430" s="173">
        <v>0.8</v>
      </c>
      <c r="G430" s="209"/>
      <c r="H430" s="51"/>
      <c r="I430" s="51"/>
    </row>
    <row r="431" spans="1:9" ht="36" customHeight="1" x14ac:dyDescent="0.2">
      <c r="A431" s="17" t="s">
        <v>641</v>
      </c>
      <c r="B431" s="24" t="s">
        <v>483</v>
      </c>
      <c r="C431" s="356"/>
      <c r="D431" s="320">
        <f t="shared" si="167"/>
        <v>509</v>
      </c>
      <c r="E431" s="321">
        <v>109.1</v>
      </c>
      <c r="F431" s="340">
        <v>1</v>
      </c>
      <c r="G431" s="209">
        <v>399.9</v>
      </c>
      <c r="H431" s="51"/>
      <c r="I431" s="51"/>
    </row>
    <row r="432" spans="1:9" ht="12.75" customHeight="1" x14ac:dyDescent="0.2">
      <c r="A432" s="359" t="s">
        <v>642</v>
      </c>
      <c r="B432" s="360" t="s">
        <v>116</v>
      </c>
      <c r="C432" s="356" t="s">
        <v>104</v>
      </c>
      <c r="D432" s="361">
        <f>SUM(E432+G432)</f>
        <v>504.9</v>
      </c>
      <c r="E432" s="361">
        <f t="shared" ref="E432:G432" si="168">E434</f>
        <v>425.3</v>
      </c>
      <c r="F432" s="361">
        <f t="shared" si="168"/>
        <v>177.6</v>
      </c>
      <c r="G432" s="361">
        <f t="shared" si="168"/>
        <v>79.599999999999994</v>
      </c>
      <c r="H432" s="358"/>
      <c r="I432" s="358"/>
    </row>
    <row r="433" spans="1:14" ht="12.75" customHeight="1" x14ac:dyDescent="0.2">
      <c r="A433" s="362"/>
      <c r="B433" s="18" t="s">
        <v>107</v>
      </c>
      <c r="C433" s="356"/>
      <c r="D433" s="361"/>
      <c r="E433" s="342"/>
      <c r="F433" s="173"/>
      <c r="G433" s="209"/>
      <c r="H433" s="51"/>
      <c r="I433" s="51"/>
    </row>
    <row r="434" spans="1:14" ht="12.75" customHeight="1" x14ac:dyDescent="0.2">
      <c r="A434" s="359" t="s">
        <v>643</v>
      </c>
      <c r="B434" s="344" t="s">
        <v>552</v>
      </c>
      <c r="C434" s="356"/>
      <c r="D434" s="321">
        <f t="shared" ref="D434" si="169">SUM(E434+G434)</f>
        <v>504.9</v>
      </c>
      <c r="E434" s="321">
        <v>425.3</v>
      </c>
      <c r="F434" s="173">
        <v>177.6</v>
      </c>
      <c r="G434" s="209">
        <v>79.599999999999994</v>
      </c>
      <c r="H434" s="51"/>
      <c r="I434" s="51"/>
    </row>
    <row r="435" spans="1:14" ht="25.5" customHeight="1" x14ac:dyDescent="0.2">
      <c r="A435" s="363" t="s">
        <v>644</v>
      </c>
      <c r="B435" s="364" t="s">
        <v>117</v>
      </c>
      <c r="C435" s="365"/>
      <c r="D435" s="348">
        <f>SUM(E435+G435)</f>
        <v>5903.3</v>
      </c>
      <c r="E435" s="348">
        <f>E437+E473+E475+E489+E492+E493+E494+E495+E511+E512</f>
        <v>5590</v>
      </c>
      <c r="F435" s="348">
        <f>F437+F473+F475+F489+F492+F493+F494+F495+F511+F512</f>
        <v>3758.7999999999997</v>
      </c>
      <c r="G435" s="348">
        <f>G437+G473+G475+G489+G492+G493+G494+G495+G511+G512</f>
        <v>313.3</v>
      </c>
      <c r="H435" s="349"/>
      <c r="I435" s="349"/>
    </row>
    <row r="436" spans="1:14" ht="12.75" customHeight="1" x14ac:dyDescent="0.2">
      <c r="A436" s="366"/>
      <c r="B436" s="334" t="s">
        <v>107</v>
      </c>
      <c r="C436" s="365"/>
      <c r="D436" s="348"/>
      <c r="E436" s="209"/>
      <c r="F436" s="173"/>
      <c r="G436" s="209"/>
      <c r="H436" s="51"/>
      <c r="I436" s="51"/>
    </row>
    <row r="437" spans="1:14" ht="12.75" customHeight="1" x14ac:dyDescent="0.2">
      <c r="A437" s="363" t="s">
        <v>645</v>
      </c>
      <c r="B437" s="11"/>
      <c r="C437" s="350" t="s">
        <v>105</v>
      </c>
      <c r="D437" s="230">
        <f t="shared" ref="D437:D499" si="170">SUM(E437+G437)</f>
        <v>3889</v>
      </c>
      <c r="E437" s="351">
        <f t="shared" ref="E437:G437" si="171">E439+E440</f>
        <v>3607.7</v>
      </c>
      <c r="F437" s="351">
        <f t="shared" si="171"/>
        <v>2221.6</v>
      </c>
      <c r="G437" s="351">
        <f t="shared" si="171"/>
        <v>281.3</v>
      </c>
      <c r="H437" s="352"/>
      <c r="I437" s="352"/>
    </row>
    <row r="438" spans="1:14" ht="12.75" customHeight="1" x14ac:dyDescent="0.2">
      <c r="A438" s="366"/>
      <c r="B438" s="334" t="s">
        <v>65</v>
      </c>
      <c r="C438" s="365"/>
      <c r="D438" s="230"/>
      <c r="E438" s="209"/>
      <c r="F438" s="173"/>
      <c r="G438" s="209"/>
      <c r="H438" s="51"/>
      <c r="I438" s="51"/>
    </row>
    <row r="439" spans="1:14" ht="12.75" customHeight="1" x14ac:dyDescent="0.2">
      <c r="A439" s="363" t="s">
        <v>646</v>
      </c>
      <c r="B439" s="335" t="s">
        <v>647</v>
      </c>
      <c r="C439" s="365"/>
      <c r="D439" s="230">
        <f t="shared" si="170"/>
        <v>412.6</v>
      </c>
      <c r="E439" s="209">
        <v>412.6</v>
      </c>
      <c r="F439" s="173">
        <v>233.9</v>
      </c>
      <c r="G439" s="209"/>
      <c r="H439" s="51"/>
      <c r="I439" s="51"/>
    </row>
    <row r="440" spans="1:14" ht="12.75" customHeight="1" x14ac:dyDescent="0.2">
      <c r="A440" s="363" t="s">
        <v>648</v>
      </c>
      <c r="B440" s="335" t="s">
        <v>64</v>
      </c>
      <c r="C440" s="365"/>
      <c r="D440" s="230">
        <f t="shared" si="170"/>
        <v>3476.4</v>
      </c>
      <c r="E440" s="351">
        <f>E442+E455+E465+E472</f>
        <v>3195.1</v>
      </c>
      <c r="F440" s="351">
        <f t="shared" ref="F440:G440" si="172">F442+F455+F465+F472</f>
        <v>1987.7</v>
      </c>
      <c r="G440" s="351">
        <f t="shared" si="172"/>
        <v>281.3</v>
      </c>
      <c r="H440" s="352"/>
      <c r="I440" s="352"/>
    </row>
    <row r="441" spans="1:14" ht="12.75" customHeight="1" x14ac:dyDescent="0.2">
      <c r="A441" s="366"/>
      <c r="B441" s="334" t="s">
        <v>107</v>
      </c>
      <c r="C441" s="365"/>
      <c r="D441" s="230"/>
      <c r="E441" s="342"/>
      <c r="F441" s="173"/>
      <c r="G441" s="209"/>
      <c r="H441" s="51"/>
      <c r="I441" s="51"/>
    </row>
    <row r="442" spans="1:14" ht="12.75" customHeight="1" x14ac:dyDescent="0.2">
      <c r="A442" s="363" t="s">
        <v>649</v>
      </c>
      <c r="B442" s="335" t="s">
        <v>552</v>
      </c>
      <c r="C442" s="365"/>
      <c r="D442" s="230">
        <f t="shared" si="170"/>
        <v>3388.5</v>
      </c>
      <c r="E442" s="230">
        <v>3107.2</v>
      </c>
      <c r="F442" s="321">
        <v>1924.2</v>
      </c>
      <c r="G442" s="209">
        <v>281.3</v>
      </c>
      <c r="H442" s="51"/>
      <c r="I442" s="51"/>
      <c r="K442" s="31"/>
      <c r="L442" s="31"/>
      <c r="M442" s="31"/>
      <c r="N442" s="31"/>
    </row>
    <row r="443" spans="1:14" ht="12.75" customHeight="1" x14ac:dyDescent="0.2">
      <c r="A443" s="366"/>
      <c r="B443" s="334" t="s">
        <v>65</v>
      </c>
      <c r="C443" s="365"/>
      <c r="D443" s="230"/>
      <c r="E443" s="209"/>
      <c r="F443" s="173"/>
      <c r="G443" s="321"/>
      <c r="H443" s="324"/>
      <c r="I443" s="324"/>
      <c r="J443" s="31"/>
    </row>
    <row r="444" spans="1:14" ht="12.75" customHeight="1" x14ac:dyDescent="0.2">
      <c r="A444" s="363" t="s">
        <v>650</v>
      </c>
      <c r="B444" s="334" t="s">
        <v>136</v>
      </c>
      <c r="C444" s="365"/>
      <c r="D444" s="230">
        <f t="shared" si="170"/>
        <v>71.599999999999994</v>
      </c>
      <c r="E444" s="321">
        <v>71.599999999999994</v>
      </c>
      <c r="F444" s="322">
        <v>50</v>
      </c>
      <c r="G444" s="321"/>
      <c r="H444" s="324"/>
      <c r="I444" s="324"/>
      <c r="K444" s="31"/>
      <c r="L444" s="31"/>
      <c r="M444" s="31"/>
      <c r="N444" s="31"/>
    </row>
    <row r="445" spans="1:14" ht="12.75" customHeight="1" x14ac:dyDescent="0.2">
      <c r="A445" s="363" t="s">
        <v>651</v>
      </c>
      <c r="B445" s="334" t="s">
        <v>137</v>
      </c>
      <c r="C445" s="365"/>
      <c r="D445" s="230">
        <f t="shared" si="170"/>
        <v>66.400000000000006</v>
      </c>
      <c r="E445" s="209">
        <v>66.400000000000006</v>
      </c>
      <c r="F445" s="173">
        <v>43.2</v>
      </c>
      <c r="G445" s="209"/>
      <c r="H445" s="51"/>
      <c r="I445" s="51"/>
    </row>
    <row r="446" spans="1:14" ht="12.75" customHeight="1" x14ac:dyDescent="0.2">
      <c r="A446" s="363" t="s">
        <v>652</v>
      </c>
      <c r="B446" s="334" t="s">
        <v>138</v>
      </c>
      <c r="C446" s="365"/>
      <c r="D446" s="230">
        <f t="shared" si="170"/>
        <v>93.7</v>
      </c>
      <c r="E446" s="209">
        <v>78.7</v>
      </c>
      <c r="F446" s="173">
        <v>60.7</v>
      </c>
      <c r="G446" s="276">
        <v>15</v>
      </c>
      <c r="H446" s="51"/>
      <c r="I446" s="51"/>
    </row>
    <row r="447" spans="1:14" ht="12.75" customHeight="1" x14ac:dyDescent="0.2">
      <c r="A447" s="363" t="s">
        <v>653</v>
      </c>
      <c r="B447" s="334" t="s">
        <v>139</v>
      </c>
      <c r="C447" s="365"/>
      <c r="D447" s="230">
        <f t="shared" si="170"/>
        <v>66.400000000000006</v>
      </c>
      <c r="E447" s="209">
        <v>66.400000000000006</v>
      </c>
      <c r="F447" s="340">
        <v>51</v>
      </c>
      <c r="G447" s="209"/>
      <c r="H447" s="51"/>
      <c r="I447" s="51"/>
    </row>
    <row r="448" spans="1:14" ht="12.75" customHeight="1" x14ac:dyDescent="0.2">
      <c r="A448" s="363" t="s">
        <v>654</v>
      </c>
      <c r="B448" s="334" t="s">
        <v>140</v>
      </c>
      <c r="C448" s="365"/>
      <c r="D448" s="230">
        <f t="shared" si="170"/>
        <v>77.7</v>
      </c>
      <c r="E448" s="209">
        <v>77.7</v>
      </c>
      <c r="F448" s="173">
        <v>67.3</v>
      </c>
      <c r="G448" s="209"/>
      <c r="H448" s="51"/>
      <c r="I448" s="51"/>
    </row>
    <row r="449" spans="1:13" ht="12.75" customHeight="1" x14ac:dyDescent="0.2">
      <c r="A449" s="363" t="s">
        <v>655</v>
      </c>
      <c r="B449" s="334" t="s">
        <v>141</v>
      </c>
      <c r="C449" s="365"/>
      <c r="D449" s="230">
        <f t="shared" si="170"/>
        <v>57.8</v>
      </c>
      <c r="E449" s="209">
        <v>57.8</v>
      </c>
      <c r="F449" s="173">
        <v>43.3</v>
      </c>
      <c r="G449" s="209"/>
      <c r="H449" s="51"/>
      <c r="I449" s="51"/>
    </row>
    <row r="450" spans="1:13" ht="12.75" customHeight="1" x14ac:dyDescent="0.2">
      <c r="A450" s="363" t="s">
        <v>656</v>
      </c>
      <c r="B450" s="334" t="s">
        <v>142</v>
      </c>
      <c r="C450" s="365"/>
      <c r="D450" s="230">
        <f t="shared" si="170"/>
        <v>63.1</v>
      </c>
      <c r="E450" s="209">
        <v>63.1</v>
      </c>
      <c r="F450" s="173">
        <v>45.5</v>
      </c>
      <c r="G450" s="209"/>
      <c r="H450" s="51"/>
      <c r="I450" s="51"/>
    </row>
    <row r="451" spans="1:13" ht="12.75" customHeight="1" x14ac:dyDescent="0.2">
      <c r="A451" s="359" t="s">
        <v>657</v>
      </c>
      <c r="B451" s="18" t="s">
        <v>143</v>
      </c>
      <c r="C451" s="367"/>
      <c r="D451" s="230">
        <f t="shared" si="170"/>
        <v>81.8</v>
      </c>
      <c r="E451" s="209">
        <v>81.8</v>
      </c>
      <c r="F451" s="173">
        <v>57.5</v>
      </c>
      <c r="G451" s="209"/>
      <c r="H451" s="51"/>
      <c r="I451" s="51"/>
    </row>
    <row r="452" spans="1:13" ht="12.75" customHeight="1" x14ac:dyDescent="0.2">
      <c r="A452" s="359" t="s">
        <v>658</v>
      </c>
      <c r="B452" s="18" t="s">
        <v>144</v>
      </c>
      <c r="C452" s="367"/>
      <c r="D452" s="230">
        <f t="shared" si="170"/>
        <v>58.9</v>
      </c>
      <c r="E452" s="209">
        <v>58.9</v>
      </c>
      <c r="F452" s="173">
        <v>46.6</v>
      </c>
      <c r="G452" s="209"/>
      <c r="H452" s="51"/>
      <c r="I452" s="51"/>
    </row>
    <row r="453" spans="1:13" ht="12.75" customHeight="1" x14ac:dyDescent="0.2">
      <c r="A453" s="359" t="s">
        <v>659</v>
      </c>
      <c r="B453" s="18" t="s">
        <v>145</v>
      </c>
      <c r="C453" s="367"/>
      <c r="D453" s="230">
        <f t="shared" si="170"/>
        <v>63.3</v>
      </c>
      <c r="E453" s="209">
        <v>63.3</v>
      </c>
      <c r="F453" s="340">
        <v>43</v>
      </c>
      <c r="G453" s="209"/>
      <c r="H453" s="51"/>
      <c r="I453" s="51"/>
    </row>
    <row r="454" spans="1:13" ht="12.75" customHeight="1" x14ac:dyDescent="0.2">
      <c r="A454" s="359" t="s">
        <v>660</v>
      </c>
      <c r="B454" s="18" t="s">
        <v>146</v>
      </c>
      <c r="C454" s="367"/>
      <c r="D454" s="230">
        <f t="shared" si="170"/>
        <v>60.9</v>
      </c>
      <c r="E454" s="209">
        <v>60.9</v>
      </c>
      <c r="F454" s="340">
        <v>43</v>
      </c>
      <c r="G454" s="209"/>
      <c r="H454" s="51"/>
      <c r="I454" s="51"/>
    </row>
    <row r="455" spans="1:13" ht="12.75" customHeight="1" x14ac:dyDescent="0.2">
      <c r="A455" s="359" t="s">
        <v>661</v>
      </c>
      <c r="B455" s="344" t="s">
        <v>662</v>
      </c>
      <c r="C455" s="368"/>
      <c r="D455" s="230">
        <f t="shared" si="170"/>
        <v>74.599999999999994</v>
      </c>
      <c r="E455" s="209">
        <v>74.599999999999994</v>
      </c>
      <c r="F455" s="173">
        <v>61.9</v>
      </c>
      <c r="G455" s="209"/>
      <c r="H455" s="51"/>
      <c r="I455" s="51"/>
    </row>
    <row r="456" spans="1:13" ht="12.75" customHeight="1" x14ac:dyDescent="0.2">
      <c r="A456" s="362"/>
      <c r="B456" s="18" t="s">
        <v>65</v>
      </c>
      <c r="C456" s="368"/>
      <c r="D456" s="230"/>
      <c r="E456" s="209"/>
      <c r="F456" s="173"/>
      <c r="G456" s="321"/>
      <c r="H456" s="324"/>
      <c r="I456" s="324"/>
      <c r="J456" s="31"/>
      <c r="K456" s="31"/>
    </row>
    <row r="457" spans="1:13" ht="12.75" customHeight="1" x14ac:dyDescent="0.2">
      <c r="A457" s="359" t="s">
        <v>663</v>
      </c>
      <c r="B457" s="18" t="s">
        <v>136</v>
      </c>
      <c r="C457" s="368"/>
      <c r="D457" s="230">
        <f t="shared" si="170"/>
        <v>0.2</v>
      </c>
      <c r="E457" s="321">
        <v>0.2</v>
      </c>
      <c r="F457" s="322">
        <v>0.2</v>
      </c>
      <c r="G457" s="321"/>
      <c r="H457" s="324"/>
      <c r="I457" s="324"/>
      <c r="K457" s="31"/>
      <c r="L457" s="31"/>
      <c r="M457" s="31"/>
    </row>
    <row r="458" spans="1:13" ht="12.75" customHeight="1" x14ac:dyDescent="0.2">
      <c r="A458" s="359" t="s">
        <v>664</v>
      </c>
      <c r="B458" s="18" t="s">
        <v>137</v>
      </c>
      <c r="C458" s="368"/>
      <c r="D458" s="230">
        <f t="shared" si="170"/>
        <v>0.6</v>
      </c>
      <c r="E458" s="209">
        <v>0.6</v>
      </c>
      <c r="F458" s="173">
        <v>0.6</v>
      </c>
      <c r="G458" s="209"/>
      <c r="H458" s="51"/>
      <c r="I458" s="51"/>
    </row>
    <row r="459" spans="1:13" ht="12.75" customHeight="1" x14ac:dyDescent="0.2">
      <c r="A459" s="359" t="s">
        <v>665</v>
      </c>
      <c r="B459" s="18" t="s">
        <v>139</v>
      </c>
      <c r="C459" s="368"/>
      <c r="D459" s="230">
        <f t="shared" si="170"/>
        <v>0.2</v>
      </c>
      <c r="E459" s="209">
        <v>0.2</v>
      </c>
      <c r="F459" s="322">
        <v>0.2</v>
      </c>
      <c r="G459" s="321"/>
      <c r="H459" s="324"/>
      <c r="I459" s="324"/>
    </row>
    <row r="460" spans="1:13" ht="12.75" customHeight="1" x14ac:dyDescent="0.2">
      <c r="A460" s="359" t="s">
        <v>666</v>
      </c>
      <c r="B460" s="18" t="s">
        <v>141</v>
      </c>
      <c r="C460" s="368"/>
      <c r="D460" s="230">
        <f t="shared" si="170"/>
        <v>0.1</v>
      </c>
      <c r="E460" s="209">
        <v>0.1</v>
      </c>
      <c r="F460" s="173">
        <v>0.1</v>
      </c>
      <c r="G460" s="209"/>
      <c r="H460" s="51"/>
      <c r="I460" s="51"/>
    </row>
    <row r="461" spans="1:13" ht="12.75" customHeight="1" x14ac:dyDescent="0.2">
      <c r="A461" s="359" t="s">
        <v>667</v>
      </c>
      <c r="B461" s="18" t="s">
        <v>142</v>
      </c>
      <c r="C461" s="368"/>
      <c r="D461" s="230">
        <f t="shared" si="170"/>
        <v>0.9</v>
      </c>
      <c r="E461" s="209">
        <v>0.9</v>
      </c>
      <c r="F461" s="173">
        <v>0.9</v>
      </c>
      <c r="G461" s="209"/>
      <c r="H461" s="51"/>
      <c r="I461" s="51"/>
    </row>
    <row r="462" spans="1:13" ht="12.75" customHeight="1" x14ac:dyDescent="0.2">
      <c r="A462" s="359" t="s">
        <v>668</v>
      </c>
      <c r="B462" s="18" t="s">
        <v>144</v>
      </c>
      <c r="C462" s="368"/>
      <c r="D462" s="230">
        <f t="shared" si="170"/>
        <v>1.8</v>
      </c>
      <c r="E462" s="209">
        <v>1.8</v>
      </c>
      <c r="F462" s="173">
        <v>1.8</v>
      </c>
      <c r="G462" s="209"/>
      <c r="H462" s="51"/>
      <c r="I462" s="51"/>
    </row>
    <row r="463" spans="1:13" ht="12.75" customHeight="1" x14ac:dyDescent="0.2">
      <c r="A463" s="359" t="s">
        <v>669</v>
      </c>
      <c r="B463" s="18" t="s">
        <v>145</v>
      </c>
      <c r="C463" s="368"/>
      <c r="D463" s="230">
        <f t="shared" si="170"/>
        <v>0.4</v>
      </c>
      <c r="E463" s="209">
        <v>0.4</v>
      </c>
      <c r="F463" s="173">
        <v>0.4</v>
      </c>
      <c r="G463" s="209"/>
      <c r="H463" s="51"/>
      <c r="I463" s="51"/>
    </row>
    <row r="464" spans="1:13" ht="12.75" customHeight="1" x14ac:dyDescent="0.2">
      <c r="A464" s="359" t="s">
        <v>670</v>
      </c>
      <c r="B464" s="18" t="s">
        <v>146</v>
      </c>
      <c r="C464" s="368"/>
      <c r="D464" s="230">
        <f t="shared" si="170"/>
        <v>0.9</v>
      </c>
      <c r="E464" s="209">
        <v>0.9</v>
      </c>
      <c r="F464" s="173">
        <v>0.9</v>
      </c>
      <c r="G464" s="209"/>
      <c r="H464" s="51"/>
      <c r="I464" s="51"/>
    </row>
    <row r="465" spans="1:13" ht="12.75" customHeight="1" x14ac:dyDescent="0.2">
      <c r="A465" s="359" t="s">
        <v>671</v>
      </c>
      <c r="B465" s="344" t="s">
        <v>332</v>
      </c>
      <c r="C465" s="367"/>
      <c r="D465" s="230">
        <f t="shared" si="170"/>
        <v>8.3000000000000007</v>
      </c>
      <c r="E465" s="209">
        <v>8.3000000000000007</v>
      </c>
      <c r="F465" s="173"/>
      <c r="G465" s="209"/>
      <c r="H465" s="51"/>
      <c r="I465" s="51"/>
    </row>
    <row r="466" spans="1:13" ht="12.75" customHeight="1" x14ac:dyDescent="0.2">
      <c r="A466" s="362"/>
      <c r="B466" s="18" t="s">
        <v>65</v>
      </c>
      <c r="C466" s="367"/>
      <c r="D466" s="230"/>
      <c r="E466" s="209"/>
      <c r="F466" s="173"/>
      <c r="G466" s="321"/>
      <c r="H466" s="324"/>
      <c r="I466" s="324"/>
      <c r="J466" s="31"/>
    </row>
    <row r="467" spans="1:13" ht="12.75" customHeight="1" x14ac:dyDescent="0.2">
      <c r="A467" s="359" t="s">
        <v>672</v>
      </c>
      <c r="B467" s="18" t="s">
        <v>137</v>
      </c>
      <c r="C467" s="367"/>
      <c r="D467" s="230">
        <f t="shared" si="170"/>
        <v>1.5</v>
      </c>
      <c r="E467" s="209">
        <v>1.5</v>
      </c>
      <c r="F467" s="173"/>
      <c r="G467" s="209"/>
      <c r="H467" s="51"/>
      <c r="I467" s="51"/>
    </row>
    <row r="468" spans="1:13" ht="12.75" customHeight="1" x14ac:dyDescent="0.2">
      <c r="A468" s="359" t="s">
        <v>673</v>
      </c>
      <c r="B468" s="18" t="s">
        <v>141</v>
      </c>
      <c r="C468" s="367"/>
      <c r="D468" s="230">
        <f t="shared" si="170"/>
        <v>0.3</v>
      </c>
      <c r="E468" s="209">
        <v>0.3</v>
      </c>
      <c r="F468" s="173"/>
      <c r="G468" s="209"/>
      <c r="H468" s="51"/>
      <c r="I468" s="51"/>
    </row>
    <row r="469" spans="1:13" ht="12.75" customHeight="1" x14ac:dyDescent="0.2">
      <c r="A469" s="363" t="s">
        <v>674</v>
      </c>
      <c r="B469" s="18" t="s">
        <v>142</v>
      </c>
      <c r="C469" s="367"/>
      <c r="D469" s="230">
        <f t="shared" si="170"/>
        <v>2</v>
      </c>
      <c r="E469" s="276">
        <v>2</v>
      </c>
      <c r="F469" s="173"/>
      <c r="G469" s="209"/>
      <c r="H469" s="51"/>
      <c r="I469" s="51"/>
    </row>
    <row r="470" spans="1:13" ht="12.75" customHeight="1" x14ac:dyDescent="0.2">
      <c r="A470" s="363" t="s">
        <v>675</v>
      </c>
      <c r="B470" s="18" t="s">
        <v>144</v>
      </c>
      <c r="C470" s="367"/>
      <c r="D470" s="230">
        <f t="shared" si="170"/>
        <v>1.2</v>
      </c>
      <c r="E470" s="209">
        <v>1.2</v>
      </c>
      <c r="F470" s="173"/>
      <c r="G470" s="209"/>
      <c r="H470" s="51"/>
      <c r="I470" s="51"/>
    </row>
    <row r="471" spans="1:13" ht="12.75" customHeight="1" x14ac:dyDescent="0.2">
      <c r="A471" s="363" t="s">
        <v>676</v>
      </c>
      <c r="B471" s="18" t="s">
        <v>145</v>
      </c>
      <c r="C471" s="367"/>
      <c r="D471" s="230">
        <f t="shared" si="170"/>
        <v>1</v>
      </c>
      <c r="E471" s="276">
        <v>1</v>
      </c>
      <c r="F471" s="322"/>
      <c r="G471" s="321"/>
      <c r="H471" s="324"/>
      <c r="I471" s="324"/>
    </row>
    <row r="472" spans="1:13" ht="36" customHeight="1" x14ac:dyDescent="0.2">
      <c r="A472" s="363" t="s">
        <v>677</v>
      </c>
      <c r="B472" s="24" t="s">
        <v>483</v>
      </c>
      <c r="C472" s="367"/>
      <c r="D472" s="230">
        <f t="shared" si="170"/>
        <v>5</v>
      </c>
      <c r="E472" s="293">
        <v>5</v>
      </c>
      <c r="F472" s="321">
        <v>1.6</v>
      </c>
      <c r="G472" s="320"/>
      <c r="H472" s="324"/>
      <c r="I472" s="324"/>
    </row>
    <row r="473" spans="1:13" ht="12.75" customHeight="1" x14ac:dyDescent="0.2">
      <c r="A473" s="359" t="s">
        <v>678</v>
      </c>
      <c r="B473" s="369"/>
      <c r="C473" s="370" t="s">
        <v>679</v>
      </c>
      <c r="D473" s="230">
        <f t="shared" si="170"/>
        <v>42</v>
      </c>
      <c r="E473" s="371">
        <f t="shared" ref="E473:F473" si="173">E474</f>
        <v>42</v>
      </c>
      <c r="F473" s="371">
        <f t="shared" si="173"/>
        <v>35.9</v>
      </c>
      <c r="G473" s="371"/>
      <c r="H473" s="372"/>
      <c r="I473" s="372"/>
    </row>
    <row r="474" spans="1:13" ht="12.75" customHeight="1" x14ac:dyDescent="0.2">
      <c r="A474" s="359" t="s">
        <v>680</v>
      </c>
      <c r="B474" s="344" t="s">
        <v>681</v>
      </c>
      <c r="C474" s="367"/>
      <c r="D474" s="230">
        <f t="shared" si="170"/>
        <v>42</v>
      </c>
      <c r="E474" s="276">
        <v>42</v>
      </c>
      <c r="F474" s="173">
        <v>35.9</v>
      </c>
      <c r="G474" s="209"/>
      <c r="H474" s="51"/>
      <c r="I474" s="51"/>
    </row>
    <row r="475" spans="1:13" ht="12.75" customHeight="1" x14ac:dyDescent="0.2">
      <c r="A475" s="359" t="s">
        <v>682</v>
      </c>
      <c r="B475" s="344"/>
      <c r="C475" s="370" t="s">
        <v>102</v>
      </c>
      <c r="D475" s="230">
        <f t="shared" si="170"/>
        <v>1052.9000000000001</v>
      </c>
      <c r="E475" s="373">
        <f>E477+E478+E487+E488</f>
        <v>1052.9000000000001</v>
      </c>
      <c r="F475" s="373">
        <f t="shared" ref="F475" si="174">F477+F478+F487</f>
        <v>842.09999999999991</v>
      </c>
      <c r="G475" s="351"/>
      <c r="H475" s="352"/>
      <c r="I475" s="352"/>
    </row>
    <row r="476" spans="1:13" ht="12.75" customHeight="1" x14ac:dyDescent="0.2">
      <c r="A476" s="362"/>
      <c r="B476" s="18" t="s">
        <v>65</v>
      </c>
      <c r="C476" s="370"/>
      <c r="D476" s="230"/>
      <c r="E476" s="209"/>
      <c r="F476" s="173"/>
      <c r="G476" s="209"/>
      <c r="H476" s="51"/>
      <c r="I476" s="51"/>
    </row>
    <row r="477" spans="1:13" ht="12.75" customHeight="1" x14ac:dyDescent="0.2">
      <c r="A477" s="359" t="s">
        <v>683</v>
      </c>
      <c r="B477" s="344" t="s">
        <v>552</v>
      </c>
      <c r="C477" s="370"/>
      <c r="D477" s="230">
        <f t="shared" si="170"/>
        <v>743.6</v>
      </c>
      <c r="E477" s="209">
        <v>743.6</v>
      </c>
      <c r="F477" s="173">
        <v>611.4</v>
      </c>
      <c r="G477" s="209"/>
      <c r="H477" s="51"/>
      <c r="I477" s="51"/>
    </row>
    <row r="478" spans="1:13" ht="12.75" customHeight="1" x14ac:dyDescent="0.2">
      <c r="A478" s="359" t="s">
        <v>802</v>
      </c>
      <c r="B478" s="344" t="s">
        <v>536</v>
      </c>
      <c r="C478" s="370"/>
      <c r="D478" s="230">
        <f t="shared" si="170"/>
        <v>279.10000000000002</v>
      </c>
      <c r="E478" s="209">
        <v>279.10000000000002</v>
      </c>
      <c r="F478" s="173">
        <v>230.7</v>
      </c>
      <c r="G478" s="209"/>
      <c r="H478" s="51"/>
      <c r="I478" s="51"/>
    </row>
    <row r="479" spans="1:13" ht="12.75" customHeight="1" x14ac:dyDescent="0.2">
      <c r="A479" s="362"/>
      <c r="B479" s="18" t="s">
        <v>65</v>
      </c>
      <c r="C479" s="370"/>
      <c r="D479" s="230"/>
      <c r="E479" s="209"/>
      <c r="F479" s="322"/>
      <c r="G479" s="321"/>
      <c r="H479" s="324"/>
      <c r="I479" s="324"/>
      <c r="J479" s="31"/>
      <c r="K479" s="31"/>
    </row>
    <row r="480" spans="1:13" ht="12.75" customHeight="1" x14ac:dyDescent="0.2">
      <c r="A480" s="359" t="s">
        <v>803</v>
      </c>
      <c r="B480" s="18" t="s">
        <v>136</v>
      </c>
      <c r="C480" s="370"/>
      <c r="D480" s="230">
        <f t="shared" si="170"/>
        <v>4.9000000000000004</v>
      </c>
      <c r="E480" s="321">
        <v>4.9000000000000004</v>
      </c>
      <c r="F480" s="322">
        <v>4.8</v>
      </c>
      <c r="G480" s="321"/>
      <c r="H480" s="324"/>
      <c r="I480" s="324"/>
      <c r="K480" s="31"/>
      <c r="L480" s="31"/>
      <c r="M480" s="31"/>
    </row>
    <row r="481" spans="1:9" ht="12.75" customHeight="1" x14ac:dyDescent="0.2">
      <c r="A481" s="359" t="s">
        <v>804</v>
      </c>
      <c r="B481" s="18" t="s">
        <v>138</v>
      </c>
      <c r="C481" s="370"/>
      <c r="D481" s="230">
        <f t="shared" si="170"/>
        <v>9.8000000000000007</v>
      </c>
      <c r="E481" s="209">
        <v>9.8000000000000007</v>
      </c>
      <c r="F481" s="173">
        <v>9.6</v>
      </c>
      <c r="G481" s="209"/>
      <c r="H481" s="51"/>
      <c r="I481" s="51"/>
    </row>
    <row r="482" spans="1:9" ht="12.75" customHeight="1" x14ac:dyDescent="0.2">
      <c r="A482" s="359" t="s">
        <v>805</v>
      </c>
      <c r="B482" s="18" t="s">
        <v>141</v>
      </c>
      <c r="C482" s="370"/>
      <c r="D482" s="230">
        <f t="shared" si="170"/>
        <v>10.7</v>
      </c>
      <c r="E482" s="321">
        <v>10.7</v>
      </c>
      <c r="F482" s="173">
        <v>10.5</v>
      </c>
      <c r="G482" s="209"/>
      <c r="H482" s="51"/>
      <c r="I482" s="51"/>
    </row>
    <row r="483" spans="1:9" ht="12.75" customHeight="1" x14ac:dyDescent="0.2">
      <c r="A483" s="359" t="s">
        <v>806</v>
      </c>
      <c r="B483" s="18" t="s">
        <v>143</v>
      </c>
      <c r="C483" s="370"/>
      <c r="D483" s="230">
        <f t="shared" si="170"/>
        <v>9.6999999999999993</v>
      </c>
      <c r="E483" s="209">
        <v>9.6999999999999993</v>
      </c>
      <c r="F483" s="173">
        <v>9.5</v>
      </c>
      <c r="G483" s="209"/>
      <c r="H483" s="51"/>
      <c r="I483" s="51"/>
    </row>
    <row r="484" spans="1:9" ht="12.75" customHeight="1" x14ac:dyDescent="0.2">
      <c r="A484" s="359" t="s">
        <v>807</v>
      </c>
      <c r="B484" s="18" t="s">
        <v>144</v>
      </c>
      <c r="C484" s="370"/>
      <c r="D484" s="230">
        <f t="shared" si="170"/>
        <v>7.4</v>
      </c>
      <c r="E484" s="209">
        <v>7.4</v>
      </c>
      <c r="F484" s="173">
        <v>7.2</v>
      </c>
      <c r="G484" s="209"/>
      <c r="H484" s="51"/>
      <c r="I484" s="51"/>
    </row>
    <row r="485" spans="1:9" ht="12.75" customHeight="1" x14ac:dyDescent="0.2">
      <c r="A485" s="359" t="s">
        <v>809</v>
      </c>
      <c r="B485" s="18" t="s">
        <v>145</v>
      </c>
      <c r="C485" s="370"/>
      <c r="D485" s="230">
        <f t="shared" si="170"/>
        <v>9.8000000000000007</v>
      </c>
      <c r="E485" s="209">
        <v>9.8000000000000007</v>
      </c>
      <c r="F485" s="173">
        <v>9.6</v>
      </c>
      <c r="G485" s="209"/>
      <c r="H485" s="51"/>
      <c r="I485" s="51"/>
    </row>
    <row r="486" spans="1:9" ht="12.75" customHeight="1" x14ac:dyDescent="0.2">
      <c r="A486" s="359" t="s">
        <v>808</v>
      </c>
      <c r="B486" s="18" t="s">
        <v>146</v>
      </c>
      <c r="C486" s="370"/>
      <c r="D486" s="230">
        <f t="shared" si="170"/>
        <v>10.7</v>
      </c>
      <c r="E486" s="209">
        <v>10.7</v>
      </c>
      <c r="F486" s="173">
        <v>10.5</v>
      </c>
      <c r="G486" s="209"/>
      <c r="H486" s="51"/>
      <c r="I486" s="51"/>
    </row>
    <row r="487" spans="1:9" ht="12.75" customHeight="1" x14ac:dyDescent="0.2">
      <c r="A487" s="359" t="s">
        <v>810</v>
      </c>
      <c r="B487" s="344" t="s">
        <v>332</v>
      </c>
      <c r="C487" s="370"/>
      <c r="D487" s="230">
        <f t="shared" si="170"/>
        <v>0.2</v>
      </c>
      <c r="E487" s="209">
        <v>0.2</v>
      </c>
      <c r="F487" s="173"/>
      <c r="G487" s="209"/>
      <c r="H487" s="51"/>
      <c r="I487" s="51"/>
    </row>
    <row r="488" spans="1:9" ht="12.75" customHeight="1" x14ac:dyDescent="0.2">
      <c r="A488" s="359" t="s">
        <v>811</v>
      </c>
      <c r="B488" s="344" t="s">
        <v>685</v>
      </c>
      <c r="C488" s="370"/>
      <c r="D488" s="230">
        <f t="shared" si="170"/>
        <v>30</v>
      </c>
      <c r="E488" s="276">
        <v>30</v>
      </c>
      <c r="F488" s="173"/>
      <c r="G488" s="209"/>
      <c r="H488" s="51"/>
      <c r="I488" s="51"/>
    </row>
    <row r="489" spans="1:9" ht="12.75" customHeight="1" x14ac:dyDescent="0.2">
      <c r="A489" s="359" t="s">
        <v>684</v>
      </c>
      <c r="C489" s="370" t="s">
        <v>101</v>
      </c>
      <c r="D489" s="230">
        <f t="shared" si="170"/>
        <v>47.6</v>
      </c>
      <c r="E489" s="276">
        <f>E490+E491</f>
        <v>15.6</v>
      </c>
      <c r="F489" s="276">
        <f t="shared" ref="F489:G489" si="175">F490+F491</f>
        <v>15.2</v>
      </c>
      <c r="G489" s="276">
        <f t="shared" si="175"/>
        <v>32</v>
      </c>
      <c r="H489" s="51"/>
      <c r="I489" s="51"/>
    </row>
    <row r="490" spans="1:9" ht="12.75" customHeight="1" x14ac:dyDescent="0.2">
      <c r="A490" s="359" t="s">
        <v>837</v>
      </c>
      <c r="B490" s="344" t="s">
        <v>552</v>
      </c>
      <c r="C490" s="370"/>
      <c r="D490" s="230">
        <f t="shared" si="170"/>
        <v>15.6</v>
      </c>
      <c r="E490" s="209">
        <v>15.6</v>
      </c>
      <c r="F490" s="173">
        <v>15.2</v>
      </c>
      <c r="G490" s="209"/>
      <c r="H490" s="51"/>
      <c r="I490" s="51"/>
    </row>
    <row r="491" spans="1:9" ht="23.25" customHeight="1" x14ac:dyDescent="0.2">
      <c r="A491" s="359" t="s">
        <v>838</v>
      </c>
      <c r="B491" s="24" t="s">
        <v>578</v>
      </c>
      <c r="C491" s="370"/>
      <c r="D491" s="230">
        <f t="shared" si="170"/>
        <v>32</v>
      </c>
      <c r="E491" s="276">
        <v>0</v>
      </c>
      <c r="F491" s="173"/>
      <c r="G491" s="276">
        <v>32</v>
      </c>
      <c r="H491" s="51"/>
      <c r="I491" s="51"/>
    </row>
    <row r="492" spans="1:9" ht="12.75" customHeight="1" x14ac:dyDescent="0.2">
      <c r="A492" s="359" t="s">
        <v>686</v>
      </c>
      <c r="B492" s="344" t="s">
        <v>552</v>
      </c>
      <c r="C492" s="370" t="s">
        <v>109</v>
      </c>
      <c r="D492" s="230">
        <f t="shared" si="170"/>
        <v>67</v>
      </c>
      <c r="E492" s="276">
        <v>67</v>
      </c>
      <c r="F492" s="340">
        <v>65</v>
      </c>
      <c r="G492" s="209"/>
      <c r="H492" s="51"/>
      <c r="I492" s="51"/>
    </row>
    <row r="493" spans="1:9" ht="12.75" customHeight="1" x14ac:dyDescent="0.2">
      <c r="A493" s="363" t="s">
        <v>687</v>
      </c>
      <c r="B493" s="335" t="s">
        <v>552</v>
      </c>
      <c r="C493" s="350" t="s">
        <v>104</v>
      </c>
      <c r="D493" s="230">
        <f t="shared" si="170"/>
        <v>128.19999999999999</v>
      </c>
      <c r="E493" s="209">
        <v>128.19999999999999</v>
      </c>
      <c r="F493" s="340">
        <v>75</v>
      </c>
      <c r="G493" s="209"/>
      <c r="H493" s="51"/>
      <c r="I493" s="51"/>
    </row>
    <row r="494" spans="1:9" ht="12.75" customHeight="1" x14ac:dyDescent="0.2">
      <c r="A494" s="363" t="s">
        <v>688</v>
      </c>
      <c r="B494" s="335" t="s">
        <v>552</v>
      </c>
      <c r="C494" s="350" t="s">
        <v>108</v>
      </c>
      <c r="D494" s="230">
        <f t="shared" si="170"/>
        <v>164.9</v>
      </c>
      <c r="E494" s="209">
        <v>164.9</v>
      </c>
      <c r="F494" s="340">
        <v>150</v>
      </c>
      <c r="G494" s="209"/>
      <c r="H494" s="51"/>
      <c r="I494" s="51"/>
    </row>
    <row r="495" spans="1:9" ht="12.75" customHeight="1" x14ac:dyDescent="0.2">
      <c r="A495" s="363" t="s">
        <v>689</v>
      </c>
      <c r="B495" s="335"/>
      <c r="C495" s="350" t="s">
        <v>33</v>
      </c>
      <c r="D495" s="230">
        <f t="shared" si="170"/>
        <v>386.7</v>
      </c>
      <c r="E495" s="351">
        <f t="shared" ref="E495:F495" si="176">E497+E510</f>
        <v>386.7</v>
      </c>
      <c r="F495" s="351">
        <f t="shared" si="176"/>
        <v>354</v>
      </c>
      <c r="G495" s="351"/>
      <c r="H495" s="352"/>
      <c r="I495" s="352"/>
    </row>
    <row r="496" spans="1:9" ht="12.75" customHeight="1" x14ac:dyDescent="0.2">
      <c r="A496" s="363"/>
      <c r="B496" s="334" t="s">
        <v>65</v>
      </c>
      <c r="C496" s="350"/>
      <c r="D496" s="230"/>
      <c r="E496" s="209"/>
      <c r="F496" s="173"/>
      <c r="G496" s="209"/>
      <c r="H496" s="51"/>
      <c r="I496" s="51"/>
    </row>
    <row r="497" spans="1:11" ht="12.75" customHeight="1" x14ac:dyDescent="0.2">
      <c r="A497" s="363" t="s">
        <v>816</v>
      </c>
      <c r="B497" s="335" t="s">
        <v>552</v>
      </c>
      <c r="C497" s="350"/>
      <c r="D497" s="230">
        <f t="shared" si="170"/>
        <v>342</v>
      </c>
      <c r="E497" s="276">
        <v>342</v>
      </c>
      <c r="F497" s="340">
        <v>310</v>
      </c>
      <c r="G497" s="321"/>
      <c r="H497" s="324"/>
      <c r="I497" s="324"/>
      <c r="J497" s="31"/>
      <c r="K497" s="31"/>
    </row>
    <row r="498" spans="1:11" ht="12.75" customHeight="1" x14ac:dyDescent="0.2">
      <c r="A498" s="363"/>
      <c r="B498" s="334" t="s">
        <v>65</v>
      </c>
      <c r="C498" s="350"/>
      <c r="D498" s="230"/>
      <c r="E498" s="209"/>
      <c r="F498" s="173"/>
      <c r="G498" s="209"/>
      <c r="H498" s="51"/>
      <c r="I498" s="51"/>
    </row>
    <row r="499" spans="1:11" ht="12.75" customHeight="1" x14ac:dyDescent="0.2">
      <c r="A499" s="363" t="s">
        <v>817</v>
      </c>
      <c r="B499" s="334" t="s">
        <v>136</v>
      </c>
      <c r="C499" s="350"/>
      <c r="D499" s="230">
        <f t="shared" si="170"/>
        <v>9.5</v>
      </c>
      <c r="E499" s="321">
        <v>9.5</v>
      </c>
      <c r="F499" s="322">
        <v>7.6</v>
      </c>
      <c r="G499" s="321"/>
      <c r="H499" s="324"/>
      <c r="I499" s="324"/>
    </row>
    <row r="500" spans="1:11" ht="12.75" customHeight="1" x14ac:dyDescent="0.2">
      <c r="A500" s="363" t="s">
        <v>818</v>
      </c>
      <c r="B500" s="334" t="s">
        <v>137</v>
      </c>
      <c r="C500" s="350"/>
      <c r="D500" s="230">
        <f t="shared" ref="D500:D512" si="177">SUM(E500+G500)</f>
        <v>11.6</v>
      </c>
      <c r="E500" s="321">
        <v>11.6</v>
      </c>
      <c r="F500" s="322">
        <v>9.1</v>
      </c>
      <c r="G500" s="209"/>
      <c r="H500" s="51"/>
      <c r="I500" s="51"/>
    </row>
    <row r="501" spans="1:11" ht="12.75" customHeight="1" x14ac:dyDescent="0.2">
      <c r="A501" s="363" t="s">
        <v>819</v>
      </c>
      <c r="B501" s="334" t="s">
        <v>138</v>
      </c>
      <c r="C501" s="350"/>
      <c r="D501" s="230">
        <f t="shared" si="177"/>
        <v>11.6</v>
      </c>
      <c r="E501" s="209">
        <v>11.6</v>
      </c>
      <c r="F501" s="173">
        <v>9.1</v>
      </c>
      <c r="G501" s="209"/>
      <c r="H501" s="51"/>
      <c r="I501" s="51"/>
    </row>
    <row r="502" spans="1:11" ht="12.75" customHeight="1" x14ac:dyDescent="0.2">
      <c r="A502" s="363" t="s">
        <v>820</v>
      </c>
      <c r="B502" s="334" t="s">
        <v>139</v>
      </c>
      <c r="C502" s="350"/>
      <c r="D502" s="230">
        <f t="shared" si="177"/>
        <v>11.4</v>
      </c>
      <c r="E502" s="209">
        <v>11.4</v>
      </c>
      <c r="F502" s="173">
        <v>9.1</v>
      </c>
      <c r="G502" s="209"/>
      <c r="H502" s="51"/>
      <c r="I502" s="51"/>
    </row>
    <row r="503" spans="1:11" ht="12.75" customHeight="1" x14ac:dyDescent="0.2">
      <c r="A503" s="363" t="s">
        <v>821</v>
      </c>
      <c r="B503" s="334" t="s">
        <v>140</v>
      </c>
      <c r="C503" s="350"/>
      <c r="D503" s="230">
        <f t="shared" si="177"/>
        <v>24</v>
      </c>
      <c r="E503" s="276">
        <v>24</v>
      </c>
      <c r="F503" s="173">
        <v>21.3</v>
      </c>
      <c r="G503" s="209"/>
      <c r="H503" s="51"/>
      <c r="I503" s="51"/>
    </row>
    <row r="504" spans="1:11" ht="12.75" customHeight="1" x14ac:dyDescent="0.2">
      <c r="A504" s="363" t="s">
        <v>822</v>
      </c>
      <c r="B504" s="334" t="s">
        <v>141</v>
      </c>
      <c r="C504" s="350"/>
      <c r="D504" s="230">
        <f t="shared" si="177"/>
        <v>6.4</v>
      </c>
      <c r="E504" s="209">
        <v>6.4</v>
      </c>
      <c r="F504" s="173">
        <v>4.5999999999999996</v>
      </c>
      <c r="G504" s="209"/>
      <c r="H504" s="51"/>
      <c r="I504" s="51"/>
    </row>
    <row r="505" spans="1:11" ht="12.75" customHeight="1" x14ac:dyDescent="0.2">
      <c r="A505" s="363" t="s">
        <v>823</v>
      </c>
      <c r="B505" s="334" t="s">
        <v>142</v>
      </c>
      <c r="C505" s="350"/>
      <c r="D505" s="230">
        <f t="shared" si="177"/>
        <v>10.7</v>
      </c>
      <c r="E505" s="209">
        <v>10.7</v>
      </c>
      <c r="F505" s="173">
        <v>8.1999999999999993</v>
      </c>
      <c r="G505" s="209"/>
      <c r="H505" s="51"/>
      <c r="I505" s="51"/>
    </row>
    <row r="506" spans="1:11" ht="12.75" customHeight="1" x14ac:dyDescent="0.2">
      <c r="A506" s="363" t="s">
        <v>824</v>
      </c>
      <c r="B506" s="334" t="s">
        <v>143</v>
      </c>
      <c r="C506" s="350"/>
      <c r="D506" s="230">
        <f t="shared" si="177"/>
        <v>21.5</v>
      </c>
      <c r="E506" s="209">
        <v>21.5</v>
      </c>
      <c r="F506" s="173">
        <v>18.3</v>
      </c>
      <c r="G506" s="209"/>
      <c r="H506" s="51"/>
      <c r="I506" s="51"/>
    </row>
    <row r="507" spans="1:11" ht="12.75" customHeight="1" x14ac:dyDescent="0.2">
      <c r="A507" s="363" t="s">
        <v>825</v>
      </c>
      <c r="B507" s="334" t="s">
        <v>144</v>
      </c>
      <c r="C507" s="350"/>
      <c r="D507" s="230">
        <f t="shared" si="177"/>
        <v>11.6</v>
      </c>
      <c r="E507" s="209">
        <v>11.6</v>
      </c>
      <c r="F507" s="173">
        <v>9.1</v>
      </c>
      <c r="G507" s="209"/>
      <c r="H507" s="51"/>
      <c r="I507" s="51"/>
    </row>
    <row r="508" spans="1:11" ht="12.75" customHeight="1" x14ac:dyDescent="0.2">
      <c r="A508" s="363" t="s">
        <v>826</v>
      </c>
      <c r="B508" s="334" t="s">
        <v>145</v>
      </c>
      <c r="C508" s="350"/>
      <c r="D508" s="230">
        <f t="shared" si="177"/>
        <v>10.7</v>
      </c>
      <c r="E508" s="209">
        <v>10.7</v>
      </c>
      <c r="F508" s="173">
        <v>8.1999999999999993</v>
      </c>
      <c r="G508" s="209"/>
      <c r="H508" s="51"/>
      <c r="I508" s="51"/>
    </row>
    <row r="509" spans="1:11" ht="12.75" customHeight="1" x14ac:dyDescent="0.2">
      <c r="A509" s="363" t="s">
        <v>827</v>
      </c>
      <c r="B509" s="334" t="s">
        <v>146</v>
      </c>
      <c r="C509" s="350"/>
      <c r="D509" s="230">
        <f t="shared" si="177"/>
        <v>10.7</v>
      </c>
      <c r="E509" s="209">
        <v>10.7</v>
      </c>
      <c r="F509" s="173">
        <v>8.1999999999999993</v>
      </c>
      <c r="G509" s="209"/>
      <c r="H509" s="51"/>
      <c r="I509" s="51"/>
    </row>
    <row r="510" spans="1:11" ht="12.75" customHeight="1" x14ac:dyDescent="0.2">
      <c r="A510" s="363" t="s">
        <v>828</v>
      </c>
      <c r="B510" s="335" t="s">
        <v>536</v>
      </c>
      <c r="C510" s="350"/>
      <c r="D510" s="230">
        <f t="shared" si="177"/>
        <v>44.7</v>
      </c>
      <c r="E510" s="209">
        <v>44.7</v>
      </c>
      <c r="F510" s="340">
        <v>44</v>
      </c>
      <c r="G510" s="209"/>
      <c r="H510" s="51"/>
      <c r="I510" s="51"/>
    </row>
    <row r="511" spans="1:11" ht="24" customHeight="1" x14ac:dyDescent="0.2">
      <c r="A511" s="363" t="s">
        <v>690</v>
      </c>
      <c r="B511" s="374" t="s">
        <v>692</v>
      </c>
      <c r="C511" s="75" t="s">
        <v>105</v>
      </c>
      <c r="D511" s="230">
        <f t="shared" si="177"/>
        <v>95</v>
      </c>
      <c r="E511" s="276">
        <v>95</v>
      </c>
      <c r="F511" s="173"/>
      <c r="G511" s="209"/>
      <c r="H511" s="51"/>
      <c r="I511" s="51"/>
    </row>
    <row r="512" spans="1:11" ht="24.75" customHeight="1" thickBot="1" x14ac:dyDescent="0.25">
      <c r="A512" s="363" t="s">
        <v>691</v>
      </c>
      <c r="B512" s="375" t="s">
        <v>693</v>
      </c>
      <c r="C512" s="75" t="s">
        <v>105</v>
      </c>
      <c r="D512" s="230">
        <f t="shared" si="177"/>
        <v>30</v>
      </c>
      <c r="E512" s="276">
        <v>30</v>
      </c>
      <c r="F512" s="376"/>
      <c r="G512" s="209"/>
      <c r="H512" s="51"/>
      <c r="I512" s="51"/>
    </row>
    <row r="513" spans="1:14" ht="12.75" customHeight="1" x14ac:dyDescent="0.2">
      <c r="A513" s="377" t="s">
        <v>694</v>
      </c>
      <c r="B513" s="378" t="s">
        <v>695</v>
      </c>
      <c r="C513" s="379"/>
      <c r="D513" s="380">
        <f>SUM(E513+G513)</f>
        <v>55843.69999999999</v>
      </c>
      <c r="E513" s="380">
        <f>E12+E18+E25+E31+E37+E44+E50+E56+E62+E68+E74+E80+E86+E94+E100+E106+E112+E118+E124+E130+E136+E142+E148+E154+E160+E166+E172+E178+E184+E190+E197+E204+E211+E218+E223+E228+E233+E238+E245+E250+E256+E261+E266+E271+E278+E286+E291+E296+E301+E306+E311+E316+E322+E326</f>
        <v>47565.299999999988</v>
      </c>
      <c r="F513" s="380">
        <f>F12+F18+F25+F31+F37+F44+F50+F56+F62+F68+F74+F80+F86+F94+F100+F106+F112+F118+F124+F130+F136+F142+F148+F154+F160+F166+F172+F178+F184+F190+F197+F204+F211+F218+F223+F228+F233+F238+F245+F250+F256+F261+F266+F271+F278+F286+F291+F296+F301+F306+F311+F316+F322+F326</f>
        <v>30366.200000000004</v>
      </c>
      <c r="G513" s="381">
        <f>G12+G18+G25+G31+G37+G44+G50+G56+G62+G68+G74+G80+G86+G94+G100+G106+G112+G118+G124+G130+G136+G142+G148+G154+G160+G166+G172+G178+G184+G190+G197+G204+G211+G218+G223+G228+G233+G238+G245+G250+G256+G261+G266+G271+G278+G286+G291+G296+G301+G306+G311+G316+G322+G326</f>
        <v>8278.4</v>
      </c>
      <c r="H513" s="309"/>
      <c r="I513" s="309"/>
      <c r="J513" s="31"/>
      <c r="K513" s="31"/>
      <c r="L513" s="31"/>
      <c r="M513" s="31"/>
      <c r="N513" s="31"/>
    </row>
    <row r="514" spans="1:14" ht="12.75" customHeight="1" x14ac:dyDescent="0.2">
      <c r="A514" s="382"/>
      <c r="B514" s="218" t="s">
        <v>65</v>
      </c>
      <c r="C514" s="383"/>
      <c r="D514" s="51"/>
      <c r="E514" s="209"/>
      <c r="F514" s="209"/>
      <c r="G514" s="384"/>
      <c r="H514" s="51"/>
      <c r="I514" s="51"/>
    </row>
    <row r="515" spans="1:14" ht="12.75" customHeight="1" x14ac:dyDescent="0.2">
      <c r="A515" s="382" t="s">
        <v>696</v>
      </c>
      <c r="B515" s="385" t="s">
        <v>552</v>
      </c>
      <c r="C515" s="386"/>
      <c r="D515" s="269">
        <f>SUM(E515+G515)</f>
        <v>29159.999999999993</v>
      </c>
      <c r="E515" s="269">
        <f>E15+E21+E28+E34+E40+E47+E53+E59+E65+E71+E77+E83+E89+E93+E97+E103+E109+E115+E121+E127+E133+E139+E145+E151+E157+E163+E169+E175+E181+E187+E193+E200+E207+E214+E221+E226+E231+E236+E241+E248+E253+E259+E269+E276+E283+E289+E294+E299+E304+E309+E314+E319+E325+E329+E337+E348+E371+E377+E384+E397+E426+E434+E439+E442+E477+E490+E492+E493+E494+E497+E511+E512+E281+E274</f>
        <v>26141.799999999992</v>
      </c>
      <c r="F515" s="269">
        <f t="shared" ref="F515:G515" si="178">F15+F21+F28+F34+F40+F47+F53+F59+F65+F71+F77+F83+F89+F93+F97+F103+F109+F115+F121+F127+F133+F139+F145+F151+F157+F163+F169+F175+F181+F187+F193+F200+F207+F214+F221+F226+F231+F236+F241+F248+F253+F259+F269+F276+F283+F289+F294+F299+F304+F309+F314+F319+F325+F329+F337+F348+F371+F377+F384+F397+F426+F434+F439+F442+F477+F490+F492+F493+F494+F497+F511+F512+F281+F274</f>
        <v>16877.300000000003</v>
      </c>
      <c r="G515" s="387">
        <f t="shared" si="178"/>
        <v>3018.2000000000003</v>
      </c>
      <c r="H515" s="213"/>
      <c r="I515" s="213"/>
      <c r="J515" s="31"/>
      <c r="K515" s="31"/>
      <c r="L515" s="31"/>
      <c r="M515" s="31"/>
      <c r="N515" s="31"/>
    </row>
    <row r="516" spans="1:14" ht="24" customHeight="1" x14ac:dyDescent="0.2">
      <c r="A516" s="388" t="s">
        <v>697</v>
      </c>
      <c r="B516" s="212" t="s">
        <v>330</v>
      </c>
      <c r="C516" s="386"/>
      <c r="D516" s="230">
        <f t="shared" ref="D516:D531" si="179">SUM(E516+G516)</f>
        <v>10824.4</v>
      </c>
      <c r="E516" s="321">
        <f>E16+E22+E29+E35+E41+E48+E54+E60+E66+E72+E78+E84+E90+E98+E104+E110+E116+E122+E128+E134+E140+E146+E152+E158+E164+E170+E176+E182+E188+E194+E201+E208+E215+E227+E330</f>
        <v>10824.4</v>
      </c>
      <c r="F516" s="321">
        <f>F16+F22+F29+F35+F41+F48+F54+F60+F66+F72+F78+F84+F90+F98+F104+F110+F116+F122+F128+F134+F140+F146+F152+F158+F164+F170+F176+F182+F188+F194+F201+F208+F215+F227+F330</f>
        <v>10253.500000000002</v>
      </c>
      <c r="G516" s="389"/>
      <c r="H516" s="324"/>
      <c r="I516" s="324"/>
    </row>
    <row r="517" spans="1:14" ht="12.75" customHeight="1" x14ac:dyDescent="0.2">
      <c r="A517" s="388" t="s">
        <v>698</v>
      </c>
      <c r="B517" s="268" t="s">
        <v>480</v>
      </c>
      <c r="C517" s="386"/>
      <c r="D517" s="269">
        <f t="shared" si="179"/>
        <v>3131.3999999999996</v>
      </c>
      <c r="E517" s="317">
        <f>E242+E320+E341+E378+E455+E474+E478+E510+E254</f>
        <v>3131.3999999999996</v>
      </c>
      <c r="F517" s="317">
        <f>F242+F320+F341+F378+F455+F474+F478+F510+F254</f>
        <v>1566.1000000000001</v>
      </c>
      <c r="G517" s="390"/>
      <c r="H517" s="324"/>
      <c r="I517" s="324"/>
      <c r="J517" s="31"/>
      <c r="K517" s="31"/>
      <c r="L517" s="31"/>
      <c r="M517" s="31"/>
    </row>
    <row r="518" spans="1:14" ht="23.25" customHeight="1" x14ac:dyDescent="0.2">
      <c r="A518" s="391" t="s">
        <v>699</v>
      </c>
      <c r="B518" s="24" t="s">
        <v>500</v>
      </c>
      <c r="C518" s="386"/>
      <c r="D518" s="269">
        <f t="shared" si="179"/>
        <v>289</v>
      </c>
      <c r="E518" s="321">
        <f>E264</f>
        <v>289</v>
      </c>
      <c r="F518" s="321">
        <f>F264</f>
        <v>285</v>
      </c>
      <c r="G518" s="390"/>
      <c r="H518" s="324"/>
      <c r="I518" s="324"/>
    </row>
    <row r="519" spans="1:14" ht="36.75" customHeight="1" x14ac:dyDescent="0.2">
      <c r="A519" s="391" t="s">
        <v>700</v>
      </c>
      <c r="B519" s="24" t="s">
        <v>334</v>
      </c>
      <c r="C519" s="386"/>
      <c r="D519" s="269">
        <f t="shared" si="179"/>
        <v>104.9</v>
      </c>
      <c r="E519" s="321">
        <f>E23+E42</f>
        <v>104.9</v>
      </c>
      <c r="F519" s="321">
        <f>F23+F42</f>
        <v>99.1</v>
      </c>
      <c r="G519" s="390"/>
      <c r="H519" s="324"/>
      <c r="I519" s="324"/>
      <c r="J519" s="392"/>
      <c r="K519" s="392"/>
    </row>
    <row r="520" spans="1:14" ht="36" customHeight="1" x14ac:dyDescent="0.2">
      <c r="A520" s="393" t="s">
        <v>701</v>
      </c>
      <c r="B520" s="345" t="s">
        <v>623</v>
      </c>
      <c r="C520" s="386"/>
      <c r="D520" s="269">
        <f t="shared" si="179"/>
        <v>2238.3000000000002</v>
      </c>
      <c r="E520" s="373">
        <f>E410</f>
        <v>560</v>
      </c>
      <c r="F520" s="373"/>
      <c r="G520" s="394">
        <f>G410</f>
        <v>1678.3</v>
      </c>
      <c r="H520" s="352"/>
      <c r="I520" s="352"/>
      <c r="J520" s="395"/>
      <c r="K520" s="395"/>
    </row>
    <row r="521" spans="1:14" ht="36" customHeight="1" x14ac:dyDescent="0.2">
      <c r="A521" s="393" t="s">
        <v>702</v>
      </c>
      <c r="B521" s="337" t="s">
        <v>557</v>
      </c>
      <c r="C521" s="386"/>
      <c r="D521" s="269">
        <f t="shared" si="179"/>
        <v>460</v>
      </c>
      <c r="E521" s="373">
        <f>SUM(E342)</f>
        <v>0</v>
      </c>
      <c r="F521" s="373"/>
      <c r="G521" s="394">
        <f>SUM(G342)</f>
        <v>460</v>
      </c>
      <c r="H521" s="352"/>
      <c r="I521" s="352"/>
      <c r="J521" s="395"/>
      <c r="K521" s="395"/>
    </row>
    <row r="522" spans="1:14" ht="45.75" customHeight="1" x14ac:dyDescent="0.2">
      <c r="A522" s="393" t="s">
        <v>703</v>
      </c>
      <c r="B522" s="24" t="s">
        <v>547</v>
      </c>
      <c r="C522" s="386"/>
      <c r="D522" s="269">
        <f t="shared" si="179"/>
        <v>312.60000000000002</v>
      </c>
      <c r="E522" s="373">
        <f>SUM(E331+E364+E380+E430)</f>
        <v>89.7</v>
      </c>
      <c r="F522" s="373">
        <f>SUM(F331+F364+F380+F430)</f>
        <v>3.4000000000000004</v>
      </c>
      <c r="G522" s="394">
        <f>SUM(G331+G364+G380+G430)</f>
        <v>222.9</v>
      </c>
      <c r="H522" s="352"/>
      <c r="I522" s="352"/>
      <c r="J522" s="395"/>
      <c r="K522" s="395"/>
    </row>
    <row r="523" spans="1:14" ht="12.75" customHeight="1" x14ac:dyDescent="0.2">
      <c r="A523" s="388" t="s">
        <v>704</v>
      </c>
      <c r="B523" s="268" t="s">
        <v>332</v>
      </c>
      <c r="C523" s="386"/>
      <c r="D523" s="269">
        <f t="shared" si="179"/>
        <v>3052.9000000000005</v>
      </c>
      <c r="E523" s="317">
        <f>E17+E24+E30+E36+E43+E49+E55+E61+E67+E73+E79+E85+E91+E99+E105+E111+E117+E123+E129+E135+E141+E147+E153+E159+E165+E171+E177+E183+E189+E195+E202+E209+E216+E222+E237+E243+E249+E255+E260+E265+E270+E277+E284+E290+E295+E300+E305+E310+E315+E361+E379+E465+E487+E321+E232</f>
        <v>3014.3000000000006</v>
      </c>
      <c r="F523" s="317">
        <f>F17+F24+F30+F36+F43+F49+F55+F61+F67+F73+F79+F85+F91+F99+F105+F111+F117+F123+F129+F135+F141+F147+F153+F159+F165+F171+F177+F183+F189+F195+F202+F209+F216+F222+F237+F243+F249+F255+F260+F265+F270+F277+F284+F290+F295+F300+F305+F310+F315+F361+F379+F465+F487+F321+F232</f>
        <v>1145</v>
      </c>
      <c r="G523" s="390">
        <f>G17+G24+G30+G36+G43+G49+G55+G61+G67+G73+G79+G85+G91+G99+G105+G111+G117+G123+G129+G135+G141+G147+G153+G159+G165+G171+G177+G183+G189+G195+G202+G209+G216+G222+G237+G243+G249+G255+G260+G265+G270+G277+G284+G290+G295+G300+G305+G310+G315+G361+G379+G465+G487+G321+G232</f>
        <v>38.6</v>
      </c>
      <c r="H523" s="324"/>
      <c r="I523" s="324"/>
      <c r="J523" s="396"/>
      <c r="K523" s="396"/>
    </row>
    <row r="524" spans="1:14" ht="26.25" customHeight="1" x14ac:dyDescent="0.2">
      <c r="A524" s="391" t="s">
        <v>705</v>
      </c>
      <c r="B524" s="397" t="s">
        <v>589</v>
      </c>
      <c r="C524" s="386"/>
      <c r="D524" s="269">
        <f t="shared" si="179"/>
        <v>317</v>
      </c>
      <c r="E524" s="398">
        <f>E347+E372</f>
        <v>290</v>
      </c>
      <c r="F524" s="398"/>
      <c r="G524" s="399">
        <f>G347+G372</f>
        <v>27</v>
      </c>
      <c r="H524" s="372"/>
      <c r="I524" s="372"/>
      <c r="J524" s="3"/>
      <c r="K524" s="3"/>
    </row>
    <row r="525" spans="1:14" ht="14.25" customHeight="1" x14ac:dyDescent="0.2">
      <c r="A525" s="391" t="s">
        <v>706</v>
      </c>
      <c r="B525" s="344" t="s">
        <v>685</v>
      </c>
      <c r="C525" s="386"/>
      <c r="D525" s="269">
        <f t="shared" si="179"/>
        <v>30</v>
      </c>
      <c r="E525" s="400">
        <f>SUM(E488)</f>
        <v>30</v>
      </c>
      <c r="F525" s="400"/>
      <c r="G525" s="399"/>
      <c r="H525" s="372"/>
      <c r="I525" s="372"/>
      <c r="J525" s="3"/>
      <c r="K525" s="3"/>
    </row>
    <row r="526" spans="1:14" ht="35.25" customHeight="1" x14ac:dyDescent="0.2">
      <c r="A526" s="391" t="s">
        <v>707</v>
      </c>
      <c r="B526" s="212" t="s">
        <v>483</v>
      </c>
      <c r="C526" s="401"/>
      <c r="D526" s="269">
        <f t="shared" si="179"/>
        <v>4103.8</v>
      </c>
      <c r="E526" s="400">
        <f>SUM(E244+E332+E343+E365+E381+E431+E423+E285+E472)</f>
        <v>1331.4</v>
      </c>
      <c r="F526" s="400">
        <f>SUM(F244+F332+F343+F365+F381+F431+F423+F285+F472)</f>
        <v>78.899999999999991</v>
      </c>
      <c r="G526" s="399">
        <f>SUM(G244+G332+G343+G365+G381+G431+G423+G285+G472)</f>
        <v>2772.4</v>
      </c>
      <c r="H526" s="372"/>
      <c r="I526" s="372"/>
    </row>
    <row r="527" spans="1:14" ht="84" customHeight="1" x14ac:dyDescent="0.2">
      <c r="A527" s="391" t="s">
        <v>708</v>
      </c>
      <c r="B527" s="402" t="s">
        <v>447</v>
      </c>
      <c r="C527" s="401"/>
      <c r="D527" s="230">
        <f t="shared" si="179"/>
        <v>58.8</v>
      </c>
      <c r="E527" s="209">
        <f>SUM(E217+E210+E203+E196)</f>
        <v>58.8</v>
      </c>
      <c r="F527" s="209">
        <f>SUM(F217+F210+F203+F196)</f>
        <v>57.900000000000006</v>
      </c>
      <c r="G527" s="384"/>
      <c r="H527" s="51"/>
      <c r="I527" s="51"/>
    </row>
    <row r="528" spans="1:14" ht="24.75" customHeight="1" x14ac:dyDescent="0.2">
      <c r="A528" s="391" t="s">
        <v>709</v>
      </c>
      <c r="B528" s="212" t="s">
        <v>578</v>
      </c>
      <c r="C528" s="401"/>
      <c r="D528" s="227">
        <f t="shared" si="179"/>
        <v>1700</v>
      </c>
      <c r="E528" s="276">
        <f>SUM(E366+E491)</f>
        <v>1652.1</v>
      </c>
      <c r="F528" s="276"/>
      <c r="G528" s="403">
        <f t="shared" ref="G528" si="180">SUM(G366+G491)</f>
        <v>47.9</v>
      </c>
      <c r="H528" s="277"/>
      <c r="I528" s="277"/>
    </row>
    <row r="529" spans="1:14" ht="24" customHeight="1" x14ac:dyDescent="0.2">
      <c r="A529" s="391" t="s">
        <v>710</v>
      </c>
      <c r="B529" s="212" t="s">
        <v>580</v>
      </c>
      <c r="C529" s="401"/>
      <c r="D529" s="227">
        <f t="shared" si="179"/>
        <v>13.1</v>
      </c>
      <c r="E529" s="276">
        <f>SUM(E367)</f>
        <v>0</v>
      </c>
      <c r="F529" s="276"/>
      <c r="G529" s="403">
        <f>SUM(G367)</f>
        <v>13.1</v>
      </c>
      <c r="H529" s="277"/>
      <c r="I529" s="277"/>
    </row>
    <row r="530" spans="1:14" ht="46.5" customHeight="1" x14ac:dyDescent="0.2">
      <c r="A530" s="391" t="s">
        <v>711</v>
      </c>
      <c r="B530" s="345" t="s">
        <v>582</v>
      </c>
      <c r="C530" s="401"/>
      <c r="D530" s="227">
        <f t="shared" si="179"/>
        <v>22.6</v>
      </c>
      <c r="E530" s="276">
        <f>SUM(E368)</f>
        <v>22.6</v>
      </c>
      <c r="F530" s="276"/>
      <c r="G530" s="403"/>
      <c r="H530" s="277"/>
      <c r="I530" s="277"/>
    </row>
    <row r="531" spans="1:14" ht="35.25" customHeight="1" thickBot="1" x14ac:dyDescent="0.25">
      <c r="A531" s="404" t="s">
        <v>712</v>
      </c>
      <c r="B531" s="405" t="s">
        <v>584</v>
      </c>
      <c r="C531" s="406"/>
      <c r="D531" s="407">
        <f t="shared" si="179"/>
        <v>24.9</v>
      </c>
      <c r="E531" s="408">
        <f>SUM(E369)</f>
        <v>24.9</v>
      </c>
      <c r="F531" s="409"/>
      <c r="G531" s="410"/>
      <c r="H531" s="277"/>
      <c r="I531" s="277"/>
    </row>
    <row r="532" spans="1:14" x14ac:dyDescent="0.2">
      <c r="A532" s="17"/>
      <c r="B532" s="411" t="s">
        <v>65</v>
      </c>
      <c r="C532" s="401"/>
      <c r="D532" s="173"/>
      <c r="E532" s="209"/>
      <c r="F532" s="173"/>
      <c r="G532" s="451"/>
      <c r="H532" s="51"/>
      <c r="I532" s="51"/>
      <c r="J532" s="31"/>
      <c r="K532" s="31"/>
      <c r="L532" s="31"/>
      <c r="M532" s="31"/>
    </row>
    <row r="533" spans="1:14" x14ac:dyDescent="0.2">
      <c r="A533" s="278" t="s">
        <v>713</v>
      </c>
      <c r="B533" s="412" t="s">
        <v>120</v>
      </c>
      <c r="C533" s="236" t="s">
        <v>108</v>
      </c>
      <c r="D533" s="303">
        <f>SUM(E533+G533)</f>
        <v>25274.799999999992</v>
      </c>
      <c r="E533" s="303">
        <f>E14+E20+E27+E33+E39+E46+E52+E58+E64+E70+E76+E82+E88+E96+E102+E108+E114+E120+E126+E132+E138+E144+E150+E156+E162+E168+E174+E180+E186+E192+E199+E206+E213+E220+E225+E230+E328</f>
        <v>24586.799999999992</v>
      </c>
      <c r="F533" s="303">
        <f>F14+F20+F27+F33+F39+F46+F52+F58+F64+F70+F76+F82+F88+F96+F102+F108+F114+F120+F126+F132+F138+F144+F150+F156+F162+F168+F174+F180+F186+F192+F199+F206+F213+F220+F225+F230+F328</f>
        <v>18903.300000000007</v>
      </c>
      <c r="G533" s="303">
        <f>G14+G20+G27+G33+G39+G46+G52+G58+G64+G70+G76+G82+G88+G96+G102+G108+G114+G120+G126+G132+G138+G144+G150+G156+G162+G168+G174+G180+G186+G192+G199+G206+G213+G220+G225+G230+G328</f>
        <v>688</v>
      </c>
      <c r="H533" s="311"/>
      <c r="I533" s="311"/>
      <c r="J533" s="31"/>
      <c r="K533" s="31"/>
      <c r="L533" s="31"/>
      <c r="M533" s="31"/>
      <c r="N533" s="31"/>
    </row>
    <row r="534" spans="1:14" x14ac:dyDescent="0.2">
      <c r="A534" s="278"/>
      <c r="B534" s="413" t="s">
        <v>107</v>
      </c>
      <c r="C534" s="278"/>
      <c r="D534" s="303"/>
      <c r="E534" s="209"/>
      <c r="F534" s="173"/>
      <c r="G534" s="209"/>
      <c r="H534" s="51"/>
      <c r="I534" s="51"/>
    </row>
    <row r="535" spans="1:14" ht="12.75" customHeight="1" x14ac:dyDescent="0.2">
      <c r="A535" s="278" t="s">
        <v>714</v>
      </c>
      <c r="B535" s="246" t="s">
        <v>552</v>
      </c>
      <c r="C535" s="278"/>
      <c r="D535" s="230">
        <f t="shared" ref="D535:D541" si="181">SUM(E535+G535)</f>
        <v>11786.4</v>
      </c>
      <c r="E535" s="230">
        <f>E15+E21+E28+E34+E40+E47+E53+E59+E65+E71+E77+E83+E89+E97+E103+E109+E115+E121+E127+E133+E139+E145+E151+E157+E163+E169+E175+E181+E187+E193+E200+E207+E214+E221+E226+E231+E329</f>
        <v>11298.3</v>
      </c>
      <c r="F535" s="230">
        <f>F15+F21+F28+F34+F40+F47+F53+F59+F65+F71+F77+F83+F89+F97+F103+F109+F115+F121+F127+F133+F139+F145+F151+F157+F163+F169+F175+F181+F187+F193+F200+F207+F214+F221+F226+F231+F329</f>
        <v>8261.2000000000025</v>
      </c>
      <c r="G535" s="230">
        <f>G15+G21+G28+G34+G40+G47+G53+G59+G65+G71+G77+G83+G89+G97+G103+G109+G115+G121+G127+G133+G139+G145+G151+G157+G163+G169+G175+G181+G187+G193+G200+G207+G214+G221+G226+G231+G329</f>
        <v>488.1</v>
      </c>
      <c r="H535" s="213"/>
      <c r="I535" s="213"/>
    </row>
    <row r="536" spans="1:14" ht="24" x14ac:dyDescent="0.2">
      <c r="A536" s="17" t="s">
        <v>715</v>
      </c>
      <c r="B536" s="212" t="s">
        <v>330</v>
      </c>
      <c r="C536" s="359"/>
      <c r="D536" s="230">
        <f t="shared" si="181"/>
        <v>10824.4</v>
      </c>
      <c r="E536" s="321">
        <f>E16+E22+E29+E35+E41+E48+E54+E60+E66+E72+E78+E84+E90+E98+E104+E110+E116+E122+E128+E134+E140+E146+E152+E158+E164+E170+E176+E182+E188+E194+E201+E208+E215+E227+E330</f>
        <v>10824.4</v>
      </c>
      <c r="F536" s="321">
        <f>F16+F22+F29+F35+F41+F48+F54+F60+F66+F72+F78+F84+F90+F98+F104+F110+F116+F122+F128+F134+F140+F146+F152+F158+F164+F170+F176+F182+F188+F194+F201+F208+F215+F227+F330</f>
        <v>10253.500000000002</v>
      </c>
      <c r="G536" s="321"/>
      <c r="H536" s="324"/>
      <c r="I536" s="324"/>
    </row>
    <row r="537" spans="1:14" ht="33.75" customHeight="1" x14ac:dyDescent="0.2">
      <c r="A537" s="17" t="s">
        <v>716</v>
      </c>
      <c r="B537" s="24" t="s">
        <v>334</v>
      </c>
      <c r="C537" s="359"/>
      <c r="D537" s="230">
        <f t="shared" si="181"/>
        <v>104.9</v>
      </c>
      <c r="E537" s="321">
        <f>E23+E42</f>
        <v>104.9</v>
      </c>
      <c r="F537" s="321">
        <f>F23+F42</f>
        <v>99.1</v>
      </c>
      <c r="G537" s="321"/>
      <c r="H537" s="324"/>
      <c r="I537" s="324"/>
    </row>
    <row r="538" spans="1:14" ht="48.75" customHeight="1" x14ac:dyDescent="0.2">
      <c r="A538" s="36" t="s">
        <v>717</v>
      </c>
      <c r="B538" s="332" t="s">
        <v>547</v>
      </c>
      <c r="C538" s="359"/>
      <c r="D538" s="230">
        <f t="shared" si="181"/>
        <v>39.200000000000003</v>
      </c>
      <c r="E538" s="400">
        <f>SUM(E331)</f>
        <v>30.3</v>
      </c>
      <c r="F538" s="400"/>
      <c r="G538" s="400">
        <f>SUM(G331)</f>
        <v>8.9</v>
      </c>
      <c r="H538" s="372"/>
      <c r="I538" s="372"/>
    </row>
    <row r="539" spans="1:14" ht="12.75" customHeight="1" x14ac:dyDescent="0.2">
      <c r="A539" s="17" t="s">
        <v>718</v>
      </c>
      <c r="B539" s="211" t="s">
        <v>332</v>
      </c>
      <c r="C539" s="347"/>
      <c r="D539" s="230">
        <f t="shared" si="181"/>
        <v>1590.9000000000003</v>
      </c>
      <c r="E539" s="321">
        <f>E17+E24+E30+E36+E43+E49+E55+E61+E67+E73+E79+E85+E91+E99+E105+E111+E117+E123+E129+E135+E141+E147+E153+E159+E165+E171+E177+E183+E189+E195+E202+E209+E216+E222+E232</f>
        <v>1583.9000000000003</v>
      </c>
      <c r="F539" s="321">
        <f>F17+F24+F30+F36+F43+F49+F55+F61+F67+F73+F79+F85+F91+F99+F105+F111+F117+F123+F129+F135+F141+F147+F153+F159+F165+F171+F177+F183+F189+F195+F202+F209+F216+F222+F232</f>
        <v>214.50000000000003</v>
      </c>
      <c r="G539" s="321">
        <f>G17+G24+G30+G36+G43+G49+G55+G61+G67+G73+G79+G85+G91+G99+G105+G111+G117+G123+G129+G135+G141+G147+G153+G159+G165+G171+G177+G183+G189+G195+G202+G209+G216+G222+G232</f>
        <v>7</v>
      </c>
      <c r="H539" s="324"/>
      <c r="I539" s="324"/>
      <c r="J539" s="13"/>
      <c r="K539" s="13"/>
      <c r="N539" s="6"/>
    </row>
    <row r="540" spans="1:14" ht="36" customHeight="1" x14ac:dyDescent="0.2">
      <c r="A540" s="36" t="s">
        <v>719</v>
      </c>
      <c r="B540" s="24" t="s">
        <v>483</v>
      </c>
      <c r="C540" s="347"/>
      <c r="D540" s="230">
        <f t="shared" si="181"/>
        <v>870.2</v>
      </c>
      <c r="E540" s="400">
        <f>SUM(E332)</f>
        <v>686.2</v>
      </c>
      <c r="F540" s="400">
        <f>SUM(F332)</f>
        <v>17.100000000000001</v>
      </c>
      <c r="G540" s="400">
        <f>SUM(G332)</f>
        <v>184</v>
      </c>
      <c r="H540" s="372"/>
      <c r="I540" s="372"/>
      <c r="J540" s="414"/>
      <c r="K540" s="414"/>
    </row>
    <row r="541" spans="1:14" ht="89.25" customHeight="1" x14ac:dyDescent="0.2">
      <c r="A541" s="36" t="s">
        <v>720</v>
      </c>
      <c r="B541" s="402" t="s">
        <v>447</v>
      </c>
      <c r="C541" s="415"/>
      <c r="D541" s="230">
        <f t="shared" si="181"/>
        <v>58.8</v>
      </c>
      <c r="E541" s="209">
        <f>SUM(E217+E210+E203+E196)</f>
        <v>58.8</v>
      </c>
      <c r="F541" s="209">
        <f>SUM(F217+F210+F203+F196)</f>
        <v>57.900000000000006</v>
      </c>
      <c r="G541" s="342"/>
      <c r="H541" s="343"/>
      <c r="I541" s="343"/>
      <c r="J541" s="414"/>
      <c r="K541" s="414"/>
    </row>
    <row r="542" spans="1:14" ht="24" x14ac:dyDescent="0.2">
      <c r="A542" s="36" t="s">
        <v>721</v>
      </c>
      <c r="B542" s="305" t="s">
        <v>118</v>
      </c>
      <c r="C542" s="20"/>
      <c r="D542" s="452">
        <f>E542+G542</f>
        <v>2680.7000000000003</v>
      </c>
      <c r="E542" s="285">
        <f>E544</f>
        <v>897.4</v>
      </c>
      <c r="F542" s="285">
        <f t="shared" ref="F542:G542" si="182">F544</f>
        <v>71.900000000000006</v>
      </c>
      <c r="G542" s="285">
        <f t="shared" si="182"/>
        <v>1783.3000000000002</v>
      </c>
      <c r="H542" s="324"/>
      <c r="I542" s="324"/>
      <c r="J542" s="31"/>
      <c r="K542" s="31"/>
      <c r="L542" s="31"/>
      <c r="M542" s="31"/>
      <c r="N542" s="31"/>
    </row>
    <row r="543" spans="1:14" x14ac:dyDescent="0.2">
      <c r="A543" s="17"/>
      <c r="B543" s="16" t="s">
        <v>107</v>
      </c>
      <c r="C543" s="20"/>
      <c r="D543" s="322"/>
      <c r="E543" s="209"/>
      <c r="F543" s="173"/>
      <c r="G543" s="209"/>
      <c r="H543" s="51"/>
      <c r="I543" s="51"/>
    </row>
    <row r="544" spans="1:14" x14ac:dyDescent="0.2">
      <c r="A544" s="17" t="s">
        <v>722</v>
      </c>
      <c r="B544" s="305"/>
      <c r="C544" s="16" t="s">
        <v>102</v>
      </c>
      <c r="D544" s="322">
        <f t="shared" ref="D544:D550" si="183">E544+G544</f>
        <v>2680.7000000000003</v>
      </c>
      <c r="E544" s="209">
        <f>E546+E547+E548+E549+E550</f>
        <v>897.4</v>
      </c>
      <c r="F544" s="209">
        <f t="shared" ref="F544:G544" si="184">F546+F547+F548+F549+F550</f>
        <v>71.900000000000006</v>
      </c>
      <c r="G544" s="209">
        <f t="shared" si="184"/>
        <v>1783.3000000000002</v>
      </c>
      <c r="H544" s="51"/>
      <c r="I544" s="51"/>
    </row>
    <row r="545" spans="1:14" s="3" customFormat="1" ht="12.75" customHeight="1" x14ac:dyDescent="0.2">
      <c r="A545" s="17"/>
      <c r="B545" s="16" t="s">
        <v>65</v>
      </c>
      <c r="C545" s="20"/>
      <c r="D545" s="322"/>
      <c r="E545" s="209"/>
      <c r="F545" s="51"/>
      <c r="G545" s="209"/>
      <c r="H545" s="51"/>
      <c r="I545" s="51"/>
    </row>
    <row r="546" spans="1:14" s="3" customFormat="1" ht="12.75" customHeight="1" x14ac:dyDescent="0.2">
      <c r="A546" s="17" t="s">
        <v>723</v>
      </c>
      <c r="B546" s="211" t="s">
        <v>552</v>
      </c>
      <c r="C546" s="20"/>
      <c r="D546" s="322">
        <f t="shared" si="183"/>
        <v>533.79999999999995</v>
      </c>
      <c r="E546" s="276">
        <f>E236+E274+E281+E337</f>
        <v>354.9</v>
      </c>
      <c r="F546" s="276">
        <f>F236+F274+F281+F337</f>
        <v>67</v>
      </c>
      <c r="G546" s="276">
        <f>G236+G274+G281+G337</f>
        <v>178.9</v>
      </c>
      <c r="H546" s="277"/>
      <c r="I546" s="277"/>
    </row>
    <row r="547" spans="1:14" s="3" customFormat="1" ht="12.75" customHeight="1" x14ac:dyDescent="0.2">
      <c r="A547" s="17" t="s">
        <v>724</v>
      </c>
      <c r="B547" s="211" t="s">
        <v>332</v>
      </c>
      <c r="C547" s="20"/>
      <c r="D547" s="322">
        <f t="shared" si="183"/>
        <v>30</v>
      </c>
      <c r="E547" s="276">
        <f>E237</f>
        <v>30</v>
      </c>
      <c r="F547" s="276"/>
      <c r="G547" s="276"/>
      <c r="H547" s="277"/>
      <c r="I547" s="277"/>
    </row>
    <row r="548" spans="1:14" s="3" customFormat="1" ht="12.75" customHeight="1" x14ac:dyDescent="0.2">
      <c r="A548" s="17" t="s">
        <v>725</v>
      </c>
      <c r="B548" s="341" t="s">
        <v>536</v>
      </c>
      <c r="C548" s="20"/>
      <c r="D548" s="322">
        <f t="shared" si="183"/>
        <v>457</v>
      </c>
      <c r="E548" s="321">
        <f>E341</f>
        <v>457</v>
      </c>
      <c r="F548" s="51"/>
      <c r="G548" s="209"/>
      <c r="H548" s="51"/>
      <c r="I548" s="51"/>
    </row>
    <row r="549" spans="1:14" s="3" customFormat="1" ht="21" customHeight="1" x14ac:dyDescent="0.2">
      <c r="A549" s="36" t="s">
        <v>812</v>
      </c>
      <c r="B549" s="337" t="s">
        <v>557</v>
      </c>
      <c r="C549" s="20"/>
      <c r="D549" s="322">
        <f t="shared" si="183"/>
        <v>460</v>
      </c>
      <c r="E549" s="321"/>
      <c r="F549" s="321"/>
      <c r="G549" s="321">
        <f>G342</f>
        <v>460</v>
      </c>
      <c r="H549" s="324"/>
      <c r="I549" s="324"/>
    </row>
    <row r="550" spans="1:14" s="3" customFormat="1" ht="36" customHeight="1" x14ac:dyDescent="0.2">
      <c r="A550" s="36" t="s">
        <v>726</v>
      </c>
      <c r="B550" s="24" t="s">
        <v>483</v>
      </c>
      <c r="C550" s="20"/>
      <c r="D550" s="322">
        <f t="shared" si="183"/>
        <v>1199.9000000000001</v>
      </c>
      <c r="E550" s="209">
        <f>E343</f>
        <v>55.5</v>
      </c>
      <c r="F550" s="209">
        <f>F343</f>
        <v>4.9000000000000004</v>
      </c>
      <c r="G550" s="209">
        <f>G343</f>
        <v>1144.4000000000001</v>
      </c>
      <c r="H550" s="51"/>
      <c r="I550" s="51"/>
    </row>
    <row r="551" spans="1:14" s="3" customFormat="1" ht="12.75" customHeight="1" x14ac:dyDescent="0.2">
      <c r="A551" s="278" t="s">
        <v>727</v>
      </c>
      <c r="B551" s="225" t="s">
        <v>113</v>
      </c>
      <c r="C551" s="339"/>
      <c r="D551" s="348">
        <f>SUM(E551+G551)</f>
        <v>5041.3999999999996</v>
      </c>
      <c r="E551" s="348">
        <f t="shared" ref="E551:G551" si="185">E553</f>
        <v>3351</v>
      </c>
      <c r="F551" s="348">
        <f t="shared" si="185"/>
        <v>696.1</v>
      </c>
      <c r="G551" s="348">
        <f t="shared" si="185"/>
        <v>1690.4</v>
      </c>
      <c r="H551" s="349"/>
      <c r="I551" s="349"/>
      <c r="J551" s="416"/>
      <c r="K551" s="417"/>
      <c r="L551" s="417"/>
      <c r="M551" s="417"/>
      <c r="N551" s="417"/>
    </row>
    <row r="552" spans="1:14" s="3" customFormat="1" ht="12.75" customHeight="1" x14ac:dyDescent="0.2">
      <c r="A552" s="278"/>
      <c r="B552" s="222" t="s">
        <v>107</v>
      </c>
      <c r="C552" s="339"/>
      <c r="D552" s="348"/>
      <c r="E552" s="209"/>
      <c r="F552" s="343"/>
      <c r="G552" s="342"/>
      <c r="H552" s="343"/>
      <c r="I552" s="343"/>
      <c r="J552" s="416"/>
      <c r="K552" s="416"/>
    </row>
    <row r="553" spans="1:14" s="3" customFormat="1" ht="12.75" customHeight="1" x14ac:dyDescent="0.2">
      <c r="A553" s="278" t="s">
        <v>728</v>
      </c>
      <c r="B553" s="225"/>
      <c r="C553" s="339" t="s">
        <v>101</v>
      </c>
      <c r="D553" s="230">
        <f t="shared" ref="D553:D563" si="186">SUM(E553+G553)</f>
        <v>5041.3999999999996</v>
      </c>
      <c r="E553" s="351">
        <f>E555+E556+E557+E558+E559+E560+E561+E562+E563</f>
        <v>3351</v>
      </c>
      <c r="F553" s="351">
        <f t="shared" ref="F553:G553" si="187">F555+F556+F557+F558+F559+F560+F561+F562+F563</f>
        <v>696.1</v>
      </c>
      <c r="G553" s="351">
        <f t="shared" si="187"/>
        <v>1690.4</v>
      </c>
      <c r="H553" s="352"/>
      <c r="I553" s="352"/>
      <c r="J553" s="416"/>
      <c r="K553" s="416"/>
    </row>
    <row r="554" spans="1:14" s="3" customFormat="1" ht="12.75" customHeight="1" x14ac:dyDescent="0.2">
      <c r="A554" s="278"/>
      <c r="B554" s="418" t="s">
        <v>65</v>
      </c>
      <c r="C554" s="339"/>
      <c r="D554" s="230"/>
      <c r="E554" s="209"/>
      <c r="F554" s="343"/>
      <c r="G554" s="342"/>
      <c r="H554" s="343"/>
      <c r="I554" s="343"/>
      <c r="J554" s="416"/>
      <c r="K554" s="416"/>
    </row>
    <row r="555" spans="1:14" s="3" customFormat="1" ht="12.75" customHeight="1" x14ac:dyDescent="0.2">
      <c r="A555" s="278" t="s">
        <v>729</v>
      </c>
      <c r="B555" s="246" t="s">
        <v>730</v>
      </c>
      <c r="C555" s="278"/>
      <c r="D555" s="230">
        <f t="shared" si="186"/>
        <v>1768.6999999999998</v>
      </c>
      <c r="E555" s="351">
        <f>E348</f>
        <v>1151.3</v>
      </c>
      <c r="F555" s="351">
        <f>F348</f>
        <v>681.2</v>
      </c>
      <c r="G555" s="351">
        <f>G348</f>
        <v>617.4</v>
      </c>
      <c r="H555" s="352"/>
      <c r="I555" s="352"/>
      <c r="J555" s="416"/>
      <c r="K555" s="416"/>
    </row>
    <row r="556" spans="1:14" s="3" customFormat="1" x14ac:dyDescent="0.2">
      <c r="A556" s="17" t="s">
        <v>731</v>
      </c>
      <c r="B556" s="211" t="s">
        <v>332</v>
      </c>
      <c r="C556" s="17"/>
      <c r="D556" s="230">
        <f t="shared" si="186"/>
        <v>11</v>
      </c>
      <c r="E556" s="400">
        <f>E361</f>
        <v>11</v>
      </c>
      <c r="F556" s="400"/>
      <c r="G556" s="400"/>
      <c r="H556" s="372"/>
      <c r="I556" s="372"/>
    </row>
    <row r="557" spans="1:14" s="3" customFormat="1" ht="24" x14ac:dyDescent="0.2">
      <c r="A557" s="36" t="s">
        <v>732</v>
      </c>
      <c r="B557" s="346" t="s">
        <v>589</v>
      </c>
      <c r="C557" s="17"/>
      <c r="D557" s="230">
        <f t="shared" si="186"/>
        <v>256</v>
      </c>
      <c r="E557" s="400">
        <f>E347</f>
        <v>229</v>
      </c>
      <c r="F557" s="400"/>
      <c r="G557" s="400">
        <f>G347</f>
        <v>27</v>
      </c>
      <c r="H557" s="372"/>
      <c r="I557" s="372"/>
    </row>
    <row r="558" spans="1:14" s="3" customFormat="1" ht="45.75" customHeight="1" x14ac:dyDescent="0.2">
      <c r="A558" s="36" t="s">
        <v>733</v>
      </c>
      <c r="B558" s="212" t="s">
        <v>547</v>
      </c>
      <c r="C558" s="279"/>
      <c r="D558" s="230">
        <f t="shared" si="186"/>
        <v>197.29999999999998</v>
      </c>
      <c r="E558" s="400">
        <f t="shared" ref="E558:G559" si="188">SUM(E364)</f>
        <v>2.7</v>
      </c>
      <c r="F558" s="400">
        <f t="shared" si="188"/>
        <v>2.6</v>
      </c>
      <c r="G558" s="400">
        <f t="shared" si="188"/>
        <v>194.6</v>
      </c>
      <c r="H558" s="372"/>
      <c r="I558" s="372"/>
    </row>
    <row r="559" spans="1:14" s="3" customFormat="1" ht="36" customHeight="1" x14ac:dyDescent="0.2">
      <c r="A559" s="36" t="s">
        <v>734</v>
      </c>
      <c r="B559" s="212" t="s">
        <v>483</v>
      </c>
      <c r="C559" s="279"/>
      <c r="D559" s="230">
        <f t="shared" si="186"/>
        <v>1079.8</v>
      </c>
      <c r="E559" s="400">
        <f t="shared" si="188"/>
        <v>257.39999999999998</v>
      </c>
      <c r="F559" s="400">
        <f t="shared" si="188"/>
        <v>12.3</v>
      </c>
      <c r="G559" s="400">
        <f t="shared" si="188"/>
        <v>822.4</v>
      </c>
      <c r="H559" s="372"/>
      <c r="I559" s="372"/>
    </row>
    <row r="560" spans="1:14" s="3" customFormat="1" ht="21.75" customHeight="1" x14ac:dyDescent="0.2">
      <c r="A560" s="36" t="s">
        <v>735</v>
      </c>
      <c r="B560" s="212" t="s">
        <v>578</v>
      </c>
      <c r="C560" s="279"/>
      <c r="D560" s="230">
        <f t="shared" si="186"/>
        <v>1668</v>
      </c>
      <c r="E560" s="400">
        <f>SUM(E366)</f>
        <v>1652.1</v>
      </c>
      <c r="F560" s="400"/>
      <c r="G560" s="400">
        <f>SUM(G366)</f>
        <v>15.9</v>
      </c>
      <c r="H560" s="372"/>
      <c r="I560" s="372"/>
    </row>
    <row r="561" spans="1:14" s="3" customFormat="1" ht="23.25" customHeight="1" x14ac:dyDescent="0.2">
      <c r="A561" s="36" t="s">
        <v>736</v>
      </c>
      <c r="B561" s="212" t="s">
        <v>580</v>
      </c>
      <c r="C561" s="279"/>
      <c r="D561" s="230">
        <f t="shared" si="186"/>
        <v>13.1</v>
      </c>
      <c r="E561" s="400">
        <f>SUM(E367)</f>
        <v>0</v>
      </c>
      <c r="F561" s="400"/>
      <c r="G561" s="400">
        <f>SUM(G367)</f>
        <v>13.1</v>
      </c>
      <c r="H561" s="372"/>
      <c r="I561" s="372"/>
    </row>
    <row r="562" spans="1:14" s="3" customFormat="1" ht="47.25" customHeight="1" x14ac:dyDescent="0.2">
      <c r="A562" s="36" t="s">
        <v>737</v>
      </c>
      <c r="B562" s="345" t="s">
        <v>582</v>
      </c>
      <c r="C562" s="279"/>
      <c r="D562" s="230">
        <f t="shared" si="186"/>
        <v>22.6</v>
      </c>
      <c r="E562" s="400">
        <f>SUM(E368)</f>
        <v>22.6</v>
      </c>
      <c r="F562" s="400"/>
      <c r="G562" s="400"/>
      <c r="H562" s="372"/>
      <c r="I562" s="372"/>
    </row>
    <row r="563" spans="1:14" s="3" customFormat="1" ht="36" customHeight="1" x14ac:dyDescent="0.2">
      <c r="A563" s="254" t="s">
        <v>738</v>
      </c>
      <c r="B563" s="22" t="s">
        <v>584</v>
      </c>
      <c r="C563" s="17"/>
      <c r="D563" s="230">
        <f t="shared" si="186"/>
        <v>24.9</v>
      </c>
      <c r="E563" s="400">
        <f>SUM(E369)</f>
        <v>24.9</v>
      </c>
      <c r="F563" s="400"/>
      <c r="G563" s="400"/>
      <c r="H563" s="372"/>
      <c r="I563" s="372"/>
    </row>
    <row r="564" spans="1:14" s="3" customFormat="1" x14ac:dyDescent="0.2">
      <c r="A564" s="17" t="s">
        <v>739</v>
      </c>
      <c r="B564" s="283" t="s">
        <v>119</v>
      </c>
      <c r="C564" s="26" t="s">
        <v>109</v>
      </c>
      <c r="D564" s="286">
        <f>E564+G564</f>
        <v>921.1</v>
      </c>
      <c r="E564" s="285">
        <f>E240+E370</f>
        <v>900.6</v>
      </c>
      <c r="F564" s="285">
        <f>F240+F370</f>
        <v>639.70000000000005</v>
      </c>
      <c r="G564" s="285">
        <f>G240+G370</f>
        <v>20.5</v>
      </c>
      <c r="H564" s="324"/>
      <c r="I564" s="324"/>
      <c r="J564" s="417"/>
      <c r="K564" s="417"/>
      <c r="L564" s="417"/>
      <c r="M564" s="417"/>
      <c r="N564" s="417"/>
    </row>
    <row r="565" spans="1:14" s="3" customFormat="1" ht="12.75" customHeight="1" x14ac:dyDescent="0.2">
      <c r="A565" s="17"/>
      <c r="B565" s="16" t="s">
        <v>65</v>
      </c>
      <c r="C565" s="26"/>
      <c r="D565" s="324"/>
      <c r="E565" s="209"/>
      <c r="F565" s="343"/>
      <c r="G565" s="342"/>
      <c r="H565" s="343"/>
      <c r="I565" s="343"/>
      <c r="K565" s="416"/>
    </row>
    <row r="566" spans="1:14" s="3" customFormat="1" ht="12.75" customHeight="1" x14ac:dyDescent="0.2">
      <c r="A566" s="17" t="s">
        <v>740</v>
      </c>
      <c r="B566" s="211" t="s">
        <v>552</v>
      </c>
      <c r="C566" s="26"/>
      <c r="D566" s="324">
        <f t="shared" ref="D566:D570" si="189">E566+G566</f>
        <v>269.70000000000005</v>
      </c>
      <c r="E566" s="209">
        <f>E241+E371</f>
        <v>268.60000000000002</v>
      </c>
      <c r="F566" s="209">
        <f>F241+F371</f>
        <v>216.20000000000002</v>
      </c>
      <c r="G566" s="209">
        <f>G241+G371</f>
        <v>1.1000000000000001</v>
      </c>
      <c r="H566" s="51"/>
      <c r="I566" s="51"/>
      <c r="J566" s="417"/>
      <c r="K566" s="417"/>
    </row>
    <row r="567" spans="1:14" s="3" customFormat="1" x14ac:dyDescent="0.2">
      <c r="A567" s="207" t="s">
        <v>741</v>
      </c>
      <c r="B567" s="344" t="s">
        <v>480</v>
      </c>
      <c r="C567" s="26"/>
      <c r="D567" s="324">
        <f t="shared" si="189"/>
        <v>506.2</v>
      </c>
      <c r="E567" s="276">
        <f>E242</f>
        <v>506.2</v>
      </c>
      <c r="F567" s="276">
        <f>F242</f>
        <v>380.8</v>
      </c>
      <c r="G567" s="276"/>
      <c r="H567" s="277"/>
      <c r="I567" s="277"/>
    </row>
    <row r="568" spans="1:14" s="3" customFormat="1" x14ac:dyDescent="0.2">
      <c r="A568" s="207" t="s">
        <v>742</v>
      </c>
      <c r="B568" s="211" t="s">
        <v>332</v>
      </c>
      <c r="C568" s="26"/>
      <c r="D568" s="324">
        <f t="shared" si="189"/>
        <v>8</v>
      </c>
      <c r="E568" s="276">
        <f>E243</f>
        <v>2</v>
      </c>
      <c r="F568" s="276">
        <f>F243</f>
        <v>2</v>
      </c>
      <c r="G568" s="276">
        <f>G243</f>
        <v>6</v>
      </c>
      <c r="H568" s="277"/>
      <c r="I568" s="277"/>
      <c r="J568" s="416"/>
      <c r="K568" s="416"/>
    </row>
    <row r="569" spans="1:14" s="3" customFormat="1" ht="24" x14ac:dyDescent="0.2">
      <c r="A569" s="254" t="s">
        <v>743</v>
      </c>
      <c r="B569" s="346" t="s">
        <v>744</v>
      </c>
      <c r="C569" s="26"/>
      <c r="D569" s="324">
        <f t="shared" si="189"/>
        <v>61</v>
      </c>
      <c r="E569" s="276">
        <f>E372</f>
        <v>61</v>
      </c>
      <c r="F569" s="276"/>
      <c r="G569" s="276"/>
      <c r="H569" s="277"/>
      <c r="I569" s="277"/>
      <c r="J569" s="416"/>
      <c r="K569" s="416"/>
    </row>
    <row r="570" spans="1:14" s="3" customFormat="1" ht="36" customHeight="1" x14ac:dyDescent="0.2">
      <c r="A570" s="419" t="s">
        <v>745</v>
      </c>
      <c r="B570" s="22" t="s">
        <v>483</v>
      </c>
      <c r="C570" s="26"/>
      <c r="D570" s="324">
        <f t="shared" si="189"/>
        <v>76.2</v>
      </c>
      <c r="E570" s="209">
        <f>E244</f>
        <v>62.8</v>
      </c>
      <c r="F570" s="209">
        <f>F244</f>
        <v>40.700000000000003</v>
      </c>
      <c r="G570" s="209">
        <f>G244</f>
        <v>13.4</v>
      </c>
      <c r="H570" s="51"/>
      <c r="I570" s="51"/>
    </row>
    <row r="571" spans="1:14" s="3" customFormat="1" x14ac:dyDescent="0.2">
      <c r="A571" s="17" t="s">
        <v>746</v>
      </c>
      <c r="B571" s="12" t="s">
        <v>114</v>
      </c>
      <c r="C571" s="347"/>
      <c r="D571" s="361">
        <f>SUM(E571+G571)</f>
        <v>6496.4</v>
      </c>
      <c r="E571" s="361">
        <f t="shared" ref="E571:G571" si="190">E573</f>
        <v>6278.9</v>
      </c>
      <c r="F571" s="361">
        <f t="shared" si="190"/>
        <v>3155.9</v>
      </c>
      <c r="G571" s="361">
        <f t="shared" si="190"/>
        <v>217.5</v>
      </c>
      <c r="H571" s="358"/>
      <c r="I571" s="358"/>
      <c r="K571" s="417"/>
      <c r="L571" s="417"/>
      <c r="M571" s="417"/>
      <c r="N571" s="417"/>
    </row>
    <row r="572" spans="1:14" s="3" customFormat="1" x14ac:dyDescent="0.2">
      <c r="A572" s="17"/>
      <c r="B572" s="16" t="s">
        <v>107</v>
      </c>
      <c r="C572" s="347"/>
      <c r="D572" s="361"/>
      <c r="E572" s="209"/>
      <c r="F572" s="51"/>
      <c r="G572" s="209"/>
      <c r="H572" s="51"/>
      <c r="I572" s="51"/>
    </row>
    <row r="573" spans="1:14" s="3" customFormat="1" x14ac:dyDescent="0.2">
      <c r="A573" s="17" t="s">
        <v>747</v>
      </c>
      <c r="B573" s="12"/>
      <c r="C573" s="350" t="s">
        <v>33</v>
      </c>
      <c r="D573" s="321">
        <f t="shared" ref="D573:D580" si="191">SUM(E573+G573)</f>
        <v>6496.4</v>
      </c>
      <c r="E573" s="400">
        <f t="shared" ref="E573:G573" si="192">E575+E576+E577+E578+E579+E580</f>
        <v>6278.9</v>
      </c>
      <c r="F573" s="400">
        <f t="shared" si="192"/>
        <v>3155.9</v>
      </c>
      <c r="G573" s="400">
        <f t="shared" si="192"/>
        <v>217.5</v>
      </c>
      <c r="H573" s="372"/>
      <c r="I573" s="372"/>
      <c r="J573" s="416"/>
      <c r="K573" s="416"/>
    </row>
    <row r="574" spans="1:14" s="3" customFormat="1" x14ac:dyDescent="0.2">
      <c r="A574" s="17"/>
      <c r="B574" s="16" t="s">
        <v>65</v>
      </c>
      <c r="C574" s="350"/>
      <c r="D574" s="321"/>
      <c r="E574" s="209"/>
      <c r="F574" s="324"/>
      <c r="G574" s="321"/>
      <c r="H574" s="324"/>
      <c r="I574" s="324"/>
      <c r="J574" s="417"/>
      <c r="K574" s="417"/>
    </row>
    <row r="575" spans="1:14" s="3" customFormat="1" x14ac:dyDescent="0.2">
      <c r="A575" s="17" t="s">
        <v>748</v>
      </c>
      <c r="B575" s="211" t="s">
        <v>552</v>
      </c>
      <c r="C575" s="350"/>
      <c r="D575" s="321">
        <f t="shared" si="191"/>
        <v>3679.6</v>
      </c>
      <c r="E575" s="400">
        <f>E93+E248+E253+E259+E377</f>
        <v>3581.6</v>
      </c>
      <c r="F575" s="400">
        <f>F93+F248+F253+F259+F377</f>
        <v>1715.5</v>
      </c>
      <c r="G575" s="400">
        <f>G93+G248+G253+G259+G377</f>
        <v>98</v>
      </c>
      <c r="H575" s="372"/>
      <c r="I575" s="372"/>
    </row>
    <row r="576" spans="1:14" s="3" customFormat="1" ht="24" x14ac:dyDescent="0.2">
      <c r="A576" s="36" t="s">
        <v>749</v>
      </c>
      <c r="B576" s="212" t="s">
        <v>500</v>
      </c>
      <c r="C576" s="350"/>
      <c r="D576" s="321">
        <f t="shared" si="191"/>
        <v>289</v>
      </c>
      <c r="E576" s="371">
        <f>E264</f>
        <v>289</v>
      </c>
      <c r="F576" s="371">
        <f>F264</f>
        <v>285</v>
      </c>
      <c r="G576" s="400"/>
      <c r="H576" s="372"/>
      <c r="I576" s="372"/>
    </row>
    <row r="577" spans="1:14" s="3" customFormat="1" x14ac:dyDescent="0.2">
      <c r="A577" s="17" t="s">
        <v>750</v>
      </c>
      <c r="B577" s="211" t="s">
        <v>480</v>
      </c>
      <c r="C577" s="347"/>
      <c r="D577" s="321">
        <f t="shared" si="191"/>
        <v>1198.0999999999999</v>
      </c>
      <c r="E577" s="400">
        <f>E378+E254</f>
        <v>1198.0999999999999</v>
      </c>
      <c r="F577" s="400">
        <f>F378+F254</f>
        <v>326.7</v>
      </c>
      <c r="G577" s="400"/>
      <c r="H577" s="372"/>
      <c r="I577" s="372"/>
    </row>
    <row r="578" spans="1:14" s="3" customFormat="1" x14ac:dyDescent="0.2">
      <c r="A578" s="17" t="s">
        <v>751</v>
      </c>
      <c r="B578" s="211" t="s">
        <v>332</v>
      </c>
      <c r="C578" s="17"/>
      <c r="D578" s="321">
        <f t="shared" si="191"/>
        <v>1088.8</v>
      </c>
      <c r="E578" s="400">
        <f>E249+E255+E260+E265+E379</f>
        <v>1068.8</v>
      </c>
      <c r="F578" s="400">
        <f>F249+F255+F260+F265+F379</f>
        <v>827.4</v>
      </c>
      <c r="G578" s="400">
        <f>G249+G255+G260+G265+G379</f>
        <v>20</v>
      </c>
      <c r="H578" s="372"/>
      <c r="I578" s="372"/>
    </row>
    <row r="579" spans="1:14" s="3" customFormat="1" ht="48.75" customHeight="1" x14ac:dyDescent="0.2">
      <c r="A579" s="36" t="s">
        <v>752</v>
      </c>
      <c r="B579" s="212" t="s">
        <v>547</v>
      </c>
      <c r="C579" s="279"/>
      <c r="D579" s="321">
        <f t="shared" si="191"/>
        <v>19.399999999999999</v>
      </c>
      <c r="E579" s="400">
        <f>SUM(E380)</f>
        <v>0</v>
      </c>
      <c r="F579" s="400"/>
      <c r="G579" s="400">
        <f>SUM(G380)</f>
        <v>19.399999999999999</v>
      </c>
      <c r="H579" s="372"/>
      <c r="I579" s="372"/>
      <c r="J579" s="416"/>
      <c r="K579" s="416"/>
    </row>
    <row r="580" spans="1:14" s="3" customFormat="1" ht="34.5" customHeight="1" x14ac:dyDescent="0.2">
      <c r="A580" s="36" t="s">
        <v>753</v>
      </c>
      <c r="B580" s="212" t="s">
        <v>483</v>
      </c>
      <c r="C580" s="279"/>
      <c r="D580" s="321">
        <f t="shared" si="191"/>
        <v>221.5</v>
      </c>
      <c r="E580" s="400">
        <f>SUM(E381)</f>
        <v>141.4</v>
      </c>
      <c r="F580" s="400">
        <f>SUM(F381)</f>
        <v>1.3</v>
      </c>
      <c r="G580" s="400">
        <f>SUM(G381)</f>
        <v>80.099999999999994</v>
      </c>
      <c r="H580" s="372"/>
      <c r="I580" s="372"/>
      <c r="J580" s="416"/>
      <c r="K580" s="416"/>
    </row>
    <row r="581" spans="1:14" s="3" customFormat="1" ht="24" customHeight="1" x14ac:dyDescent="0.2">
      <c r="A581" s="333" t="s">
        <v>754</v>
      </c>
      <c r="B581" s="420" t="s">
        <v>165</v>
      </c>
      <c r="C581" s="347"/>
      <c r="D581" s="348">
        <f>SUM(E581+G581)</f>
        <v>3679</v>
      </c>
      <c r="E581" s="348">
        <f>E583+E584+E585+E586</f>
        <v>1352.9</v>
      </c>
      <c r="F581" s="348"/>
      <c r="G581" s="348">
        <f>G583+G584+G585+G586</f>
        <v>2326.1</v>
      </c>
      <c r="H581" s="349"/>
      <c r="I581" s="349"/>
      <c r="J581" s="416"/>
      <c r="K581" s="417"/>
      <c r="L581" s="417"/>
      <c r="M581" s="417"/>
      <c r="N581" s="417"/>
    </row>
    <row r="582" spans="1:14" s="3" customFormat="1" x14ac:dyDescent="0.2">
      <c r="A582" s="17"/>
      <c r="B582" s="16" t="s">
        <v>107</v>
      </c>
      <c r="C582" s="347"/>
      <c r="D582" s="348"/>
      <c r="E582" s="209"/>
      <c r="F582" s="324"/>
      <c r="G582" s="321"/>
      <c r="H582" s="324"/>
      <c r="I582" s="324"/>
      <c r="J582" s="417"/>
      <c r="K582" s="417"/>
    </row>
    <row r="583" spans="1:14" s="3" customFormat="1" x14ac:dyDescent="0.2">
      <c r="A583" s="17" t="s">
        <v>755</v>
      </c>
      <c r="B583" s="211" t="s">
        <v>552</v>
      </c>
      <c r="C583" s="350" t="s">
        <v>102</v>
      </c>
      <c r="D583" s="230">
        <f t="shared" ref="D583:D586" si="193">SUM(E583+G583)</f>
        <v>937.59999999999991</v>
      </c>
      <c r="E583" s="400">
        <f>E384</f>
        <v>575.9</v>
      </c>
      <c r="F583" s="400"/>
      <c r="G583" s="400">
        <f>G384</f>
        <v>361.7</v>
      </c>
      <c r="H583" s="372"/>
      <c r="I583" s="372"/>
    </row>
    <row r="584" spans="1:14" s="3" customFormat="1" x14ac:dyDescent="0.2">
      <c r="A584" s="17" t="s">
        <v>756</v>
      </c>
      <c r="B584" s="211" t="s">
        <v>552</v>
      </c>
      <c r="C584" s="350" t="s">
        <v>103</v>
      </c>
      <c r="D584" s="230">
        <f t="shared" si="193"/>
        <v>374.9</v>
      </c>
      <c r="E584" s="400">
        <f>E397</f>
        <v>217</v>
      </c>
      <c r="F584" s="400"/>
      <c r="G584" s="400">
        <f>G397</f>
        <v>157.9</v>
      </c>
      <c r="H584" s="372"/>
      <c r="I584" s="372"/>
      <c r="J584" s="416"/>
      <c r="K584" s="416"/>
    </row>
    <row r="585" spans="1:14" s="3" customFormat="1" ht="34.5" customHeight="1" x14ac:dyDescent="0.2">
      <c r="A585" s="333" t="s">
        <v>757</v>
      </c>
      <c r="B585" s="354" t="s">
        <v>623</v>
      </c>
      <c r="C585" s="355" t="s">
        <v>102</v>
      </c>
      <c r="D585" s="230">
        <f t="shared" si="193"/>
        <v>2238.3000000000002</v>
      </c>
      <c r="E585" s="351">
        <f>E410</f>
        <v>560</v>
      </c>
      <c r="F585" s="351"/>
      <c r="G585" s="351">
        <f>G410</f>
        <v>1678.3</v>
      </c>
      <c r="H585" s="352"/>
      <c r="I585" s="352"/>
    </row>
    <row r="586" spans="1:14" s="3" customFormat="1" ht="34.5" customHeight="1" x14ac:dyDescent="0.2">
      <c r="A586" s="36" t="s">
        <v>758</v>
      </c>
      <c r="B586" s="24" t="s">
        <v>483</v>
      </c>
      <c r="C586" s="355" t="s">
        <v>103</v>
      </c>
      <c r="D586" s="230">
        <f t="shared" si="193"/>
        <v>128.19999999999999</v>
      </c>
      <c r="E586" s="400">
        <f>SUM(E423)</f>
        <v>0</v>
      </c>
      <c r="F586" s="400"/>
      <c r="G586" s="400">
        <f>SUM(G423)</f>
        <v>128.19999999999999</v>
      </c>
      <c r="H586" s="372"/>
      <c r="I586" s="372"/>
    </row>
    <row r="587" spans="1:14" s="3" customFormat="1" ht="24" x14ac:dyDescent="0.2">
      <c r="A587" s="36" t="s">
        <v>759</v>
      </c>
      <c r="B587" s="27" t="s">
        <v>115</v>
      </c>
      <c r="C587" s="356" t="s">
        <v>104</v>
      </c>
      <c r="D587" s="361">
        <f>SUM(E587+G587)</f>
        <v>4232.8999999999996</v>
      </c>
      <c r="E587" s="361">
        <f t="shared" ref="E587:G587" si="194">E589+E590+E591+E592</f>
        <v>3171.7999999999997</v>
      </c>
      <c r="F587" s="361">
        <f t="shared" si="194"/>
        <v>2148.0000000000005</v>
      </c>
      <c r="G587" s="361">
        <f t="shared" si="194"/>
        <v>1061.0999999999999</v>
      </c>
      <c r="H587" s="358"/>
      <c r="I587" s="358"/>
      <c r="K587" s="417"/>
      <c r="L587" s="417"/>
      <c r="M587" s="417"/>
      <c r="N587" s="417"/>
    </row>
    <row r="588" spans="1:14" s="3" customFormat="1" x14ac:dyDescent="0.2">
      <c r="A588" s="17"/>
      <c r="B588" s="16" t="s">
        <v>107</v>
      </c>
      <c r="C588" s="421"/>
      <c r="D588" s="361"/>
      <c r="E588" s="209"/>
      <c r="F588" s="51"/>
      <c r="G588" s="209"/>
      <c r="H588" s="51"/>
      <c r="I588" s="51"/>
    </row>
    <row r="589" spans="1:14" s="3" customFormat="1" x14ac:dyDescent="0.2">
      <c r="A589" s="17" t="s">
        <v>760</v>
      </c>
      <c r="B589" s="211" t="s">
        <v>552</v>
      </c>
      <c r="C589" s="367"/>
      <c r="D589" s="321">
        <f t="shared" ref="D589:D592" si="195">SUM(E589+G589)</f>
        <v>3373.2</v>
      </c>
      <c r="E589" s="400">
        <f>E269+E276+E283+E289+E294+E299+E304+E309+E426</f>
        <v>2717.6</v>
      </c>
      <c r="F589" s="400">
        <f>F269+F276+F283+F289+F294+F299+F304+F309+F426</f>
        <v>2061.4</v>
      </c>
      <c r="G589" s="400">
        <f>G269+G276+G283+G289+G294+G299+G304+G309+G426</f>
        <v>655.6</v>
      </c>
      <c r="H589" s="372"/>
      <c r="I589" s="372"/>
    </row>
    <row r="590" spans="1:14" s="3" customFormat="1" x14ac:dyDescent="0.2">
      <c r="A590" s="17" t="s">
        <v>761</v>
      </c>
      <c r="B590" s="211" t="s">
        <v>332</v>
      </c>
      <c r="C590" s="17"/>
      <c r="D590" s="321">
        <f t="shared" si="195"/>
        <v>280</v>
      </c>
      <c r="E590" s="400">
        <f>E270+E277+E284+E290+E295+E300+E305+E310</f>
        <v>274.39999999999998</v>
      </c>
      <c r="F590" s="400">
        <f>F270+F277+F284+F290+F295+F300+F305+F310</f>
        <v>84.8</v>
      </c>
      <c r="G590" s="400">
        <f>G270+G277+G284+G290+G295+G300+G305+G310</f>
        <v>5.6</v>
      </c>
      <c r="H590" s="372"/>
      <c r="I590" s="372"/>
    </row>
    <row r="591" spans="1:14" s="3" customFormat="1" ht="48" x14ac:dyDescent="0.2">
      <c r="A591" s="17" t="s">
        <v>762</v>
      </c>
      <c r="B591" s="332" t="s">
        <v>547</v>
      </c>
      <c r="C591" s="17"/>
      <c r="D591" s="321">
        <f t="shared" si="195"/>
        <v>56.7</v>
      </c>
      <c r="E591" s="371">
        <f>SUM(E430)</f>
        <v>56.7</v>
      </c>
      <c r="F591" s="371">
        <f>SUM(F430)</f>
        <v>0.8</v>
      </c>
      <c r="G591" s="400"/>
      <c r="H591" s="372"/>
      <c r="I591" s="372"/>
    </row>
    <row r="592" spans="1:14" s="3" customFormat="1" ht="39.75" customHeight="1" x14ac:dyDescent="0.2">
      <c r="A592" s="17" t="s">
        <v>763</v>
      </c>
      <c r="B592" s="24" t="s">
        <v>483</v>
      </c>
      <c r="C592" s="17"/>
      <c r="D592" s="321">
        <f t="shared" si="195"/>
        <v>523</v>
      </c>
      <c r="E592" s="371">
        <f>SUM(E431+E285)</f>
        <v>123.1</v>
      </c>
      <c r="F592" s="371">
        <f>SUM(F431+F285)</f>
        <v>1</v>
      </c>
      <c r="G592" s="400">
        <f>SUM(G431+G285)</f>
        <v>399.9</v>
      </c>
      <c r="H592" s="372"/>
      <c r="I592" s="372"/>
    </row>
    <row r="593" spans="1:14" s="3" customFormat="1" x14ac:dyDescent="0.2">
      <c r="A593" s="17" t="s">
        <v>764</v>
      </c>
      <c r="B593" s="12" t="s">
        <v>116</v>
      </c>
      <c r="C593" s="422" t="s">
        <v>104</v>
      </c>
      <c r="D593" s="357">
        <f>SUM(E593+G593)</f>
        <v>889.3</v>
      </c>
      <c r="E593" s="357">
        <f t="shared" ref="E593:G593" si="196">E595+E596</f>
        <v>788.1</v>
      </c>
      <c r="F593" s="357">
        <f t="shared" si="196"/>
        <v>403.70000000000005</v>
      </c>
      <c r="G593" s="361">
        <f t="shared" si="196"/>
        <v>101.19999999999999</v>
      </c>
      <c r="H593" s="358"/>
      <c r="I593" s="358"/>
      <c r="K593" s="417"/>
      <c r="L593" s="417"/>
      <c r="M593" s="417"/>
      <c r="N593" s="417"/>
    </row>
    <row r="594" spans="1:14" s="3" customFormat="1" x14ac:dyDescent="0.2">
      <c r="A594" s="17"/>
      <c r="B594" s="16" t="s">
        <v>107</v>
      </c>
      <c r="C594" s="422"/>
      <c r="D594" s="357"/>
      <c r="E594" s="209"/>
      <c r="F594" s="51"/>
      <c r="G594" s="209"/>
      <c r="H594" s="51"/>
      <c r="I594" s="51"/>
    </row>
    <row r="595" spans="1:14" s="3" customFormat="1" x14ac:dyDescent="0.2">
      <c r="A595" s="17" t="s">
        <v>765</v>
      </c>
      <c r="B595" s="211" t="s">
        <v>552</v>
      </c>
      <c r="C595" s="422"/>
      <c r="D595" s="320">
        <f t="shared" ref="D595:D636" si="197">SUM(E595+G595)</f>
        <v>856.8</v>
      </c>
      <c r="E595" s="400">
        <f>E314+E434</f>
        <v>755.6</v>
      </c>
      <c r="F595" s="400">
        <f>F314+F434</f>
        <v>388.6</v>
      </c>
      <c r="G595" s="400">
        <f>G314+G434</f>
        <v>101.19999999999999</v>
      </c>
      <c r="H595" s="372"/>
      <c r="I595" s="372"/>
    </row>
    <row r="596" spans="1:14" s="3" customFormat="1" ht="13.5" customHeight="1" x14ac:dyDescent="0.2">
      <c r="A596" s="17" t="s">
        <v>766</v>
      </c>
      <c r="B596" s="211" t="s">
        <v>332</v>
      </c>
      <c r="C596" s="422"/>
      <c r="D596" s="320">
        <f t="shared" si="197"/>
        <v>32.5</v>
      </c>
      <c r="E596" s="400">
        <f>E315</f>
        <v>32.5</v>
      </c>
      <c r="F596" s="400">
        <f>F315</f>
        <v>15.1</v>
      </c>
      <c r="G596" s="400"/>
      <c r="H596" s="372"/>
      <c r="I596" s="372"/>
    </row>
    <row r="597" spans="1:14" s="3" customFormat="1" ht="25.5" customHeight="1" x14ac:dyDescent="0.2">
      <c r="A597" s="333" t="s">
        <v>767</v>
      </c>
      <c r="B597" s="423" t="s">
        <v>117</v>
      </c>
      <c r="C597" s="365"/>
      <c r="D597" s="357">
        <f t="shared" si="197"/>
        <v>6628.0999999999995</v>
      </c>
      <c r="E597" s="348">
        <f>E599+E611+E614+E619+E625+E628+E629+E630+E631+E635+E636</f>
        <v>6237.7999999999993</v>
      </c>
      <c r="F597" s="348">
        <f>F599+F611+F614+F619+F625+F628+F629+F630+F631+F635+F636</f>
        <v>4347.5999999999995</v>
      </c>
      <c r="G597" s="348">
        <f>G599+G611+G614+G619+G625+G628+G629+G630+G631+G635+G636</f>
        <v>390.3</v>
      </c>
      <c r="H597" s="349"/>
      <c r="I597" s="349"/>
      <c r="J597" s="417"/>
      <c r="K597" s="417"/>
      <c r="L597" s="417"/>
      <c r="M597" s="417"/>
      <c r="N597" s="417"/>
    </row>
    <row r="598" spans="1:14" s="3" customFormat="1" ht="12.75" customHeight="1" x14ac:dyDescent="0.2">
      <c r="A598" s="278"/>
      <c r="B598" s="222" t="s">
        <v>107</v>
      </c>
      <c r="C598" s="365"/>
      <c r="D598" s="357"/>
      <c r="E598" s="209"/>
      <c r="F598" s="51"/>
      <c r="G598" s="209"/>
      <c r="H598" s="51"/>
      <c r="I598" s="51"/>
    </row>
    <row r="599" spans="1:14" s="3" customFormat="1" x14ac:dyDescent="0.2">
      <c r="A599" s="278" t="s">
        <v>768</v>
      </c>
      <c r="B599" s="278"/>
      <c r="C599" s="350" t="s">
        <v>105</v>
      </c>
      <c r="D599" s="320">
        <f t="shared" si="197"/>
        <v>3995</v>
      </c>
      <c r="E599" s="351">
        <f>E601+E602+E608</f>
        <v>3713.7</v>
      </c>
      <c r="F599" s="351">
        <f>F601+F602+F608</f>
        <v>2316.2999999999997</v>
      </c>
      <c r="G599" s="351">
        <f>G601+G602+G608</f>
        <v>281.3</v>
      </c>
      <c r="H599" s="352"/>
      <c r="I599" s="352"/>
      <c r="K599" s="417"/>
      <c r="L599" s="417"/>
      <c r="M599" s="417"/>
      <c r="N599" s="417"/>
    </row>
    <row r="600" spans="1:14" s="3" customFormat="1" ht="12.75" customHeight="1" x14ac:dyDescent="0.2">
      <c r="A600" s="278"/>
      <c r="B600" s="222" t="s">
        <v>65</v>
      </c>
      <c r="C600" s="365"/>
      <c r="D600" s="320"/>
      <c r="E600" s="209"/>
      <c r="F600" s="51"/>
      <c r="G600" s="209"/>
      <c r="H600" s="51"/>
      <c r="I600" s="51"/>
    </row>
    <row r="601" spans="1:14" s="3" customFormat="1" ht="12.75" customHeight="1" x14ac:dyDescent="0.2">
      <c r="A601" s="278" t="s">
        <v>769</v>
      </c>
      <c r="B601" s="246" t="s">
        <v>647</v>
      </c>
      <c r="C601" s="365"/>
      <c r="D601" s="320">
        <f t="shared" si="197"/>
        <v>412.6</v>
      </c>
      <c r="E601" s="351">
        <f>E439</f>
        <v>412.6</v>
      </c>
      <c r="F601" s="351">
        <f>F439</f>
        <v>233.9</v>
      </c>
      <c r="G601" s="351"/>
      <c r="H601" s="352"/>
      <c r="I601" s="352"/>
      <c r="K601" s="417"/>
      <c r="L601" s="417"/>
      <c r="M601" s="417"/>
      <c r="N601" s="417"/>
    </row>
    <row r="602" spans="1:14" s="3" customFormat="1" ht="12.75" customHeight="1" x14ac:dyDescent="0.2">
      <c r="A602" s="278" t="s">
        <v>770</v>
      </c>
      <c r="B602" s="246" t="s">
        <v>64</v>
      </c>
      <c r="C602" s="365"/>
      <c r="D602" s="320">
        <f t="shared" si="197"/>
        <v>3476.4</v>
      </c>
      <c r="E602" s="351">
        <f>E604+E605+E606+E607</f>
        <v>3195.1</v>
      </c>
      <c r="F602" s="351">
        <f t="shared" ref="F602:G602" si="198">F604+F605+F606+F607</f>
        <v>1987.7</v>
      </c>
      <c r="G602" s="351">
        <f t="shared" si="198"/>
        <v>281.3</v>
      </c>
      <c r="H602" s="352"/>
      <c r="I602" s="352"/>
    </row>
    <row r="603" spans="1:14" s="3" customFormat="1" ht="12.75" customHeight="1" x14ac:dyDescent="0.2">
      <c r="A603" s="278"/>
      <c r="B603" s="222" t="s">
        <v>107</v>
      </c>
      <c r="C603" s="365"/>
      <c r="D603" s="320"/>
      <c r="E603" s="209"/>
      <c r="F603" s="51"/>
      <c r="G603" s="209"/>
      <c r="H603" s="51"/>
      <c r="I603" s="51"/>
      <c r="J603" s="424"/>
      <c r="K603" s="417"/>
      <c r="L603" s="417"/>
      <c r="M603" s="417"/>
      <c r="N603" s="417"/>
    </row>
    <row r="604" spans="1:14" s="3" customFormat="1" x14ac:dyDescent="0.2">
      <c r="A604" s="278" t="s">
        <v>771</v>
      </c>
      <c r="B604" s="246" t="s">
        <v>552</v>
      </c>
      <c r="C604" s="365"/>
      <c r="D604" s="320">
        <f t="shared" si="197"/>
        <v>3388.5</v>
      </c>
      <c r="E604" s="351">
        <f>E442</f>
        <v>3107.2</v>
      </c>
      <c r="F604" s="351">
        <f>F442</f>
        <v>1924.2</v>
      </c>
      <c r="G604" s="351">
        <f>G442</f>
        <v>281.3</v>
      </c>
      <c r="H604" s="352"/>
      <c r="I604" s="352"/>
      <c r="J604" s="425"/>
      <c r="K604" s="417"/>
      <c r="L604" s="417"/>
      <c r="M604" s="417"/>
      <c r="N604" s="417"/>
    </row>
    <row r="605" spans="1:14" s="3" customFormat="1" x14ac:dyDescent="0.2">
      <c r="A605" s="17" t="s">
        <v>772</v>
      </c>
      <c r="B605" s="211" t="s">
        <v>662</v>
      </c>
      <c r="C605" s="368"/>
      <c r="D605" s="320">
        <f t="shared" si="197"/>
        <v>74.599999999999994</v>
      </c>
      <c r="E605" s="400">
        <f>E455</f>
        <v>74.599999999999994</v>
      </c>
      <c r="F605" s="400">
        <f>F455</f>
        <v>61.9</v>
      </c>
      <c r="G605" s="400"/>
      <c r="H605" s="372"/>
      <c r="I605" s="372"/>
    </row>
    <row r="606" spans="1:14" s="3" customFormat="1" x14ac:dyDescent="0.2">
      <c r="A606" s="17" t="s">
        <v>773</v>
      </c>
      <c r="B606" s="211" t="s">
        <v>332</v>
      </c>
      <c r="C606" s="367"/>
      <c r="D606" s="320">
        <f t="shared" si="197"/>
        <v>8.3000000000000007</v>
      </c>
      <c r="E606" s="400">
        <f>E465</f>
        <v>8.3000000000000007</v>
      </c>
      <c r="F606" s="400"/>
      <c r="G606" s="400"/>
      <c r="H606" s="372"/>
      <c r="I606" s="372"/>
    </row>
    <row r="607" spans="1:14" s="3" customFormat="1" ht="33.75" customHeight="1" x14ac:dyDescent="0.2">
      <c r="A607" s="36" t="s">
        <v>774</v>
      </c>
      <c r="B607" s="24" t="s">
        <v>483</v>
      </c>
      <c r="C607" s="367"/>
      <c r="D607" s="320">
        <f t="shared" si="197"/>
        <v>5</v>
      </c>
      <c r="E607" s="400">
        <f>SUM(E472)</f>
        <v>5</v>
      </c>
      <c r="F607" s="400">
        <f>SUM(F472)</f>
        <v>1.6</v>
      </c>
      <c r="G607" s="400"/>
      <c r="H607" s="372"/>
      <c r="I607" s="372"/>
    </row>
    <row r="608" spans="1:14" s="3" customFormat="1" x14ac:dyDescent="0.2">
      <c r="A608" s="17" t="s">
        <v>775</v>
      </c>
      <c r="B608" s="212" t="s">
        <v>776</v>
      </c>
      <c r="C608" s="367"/>
      <c r="D608" s="320">
        <f t="shared" si="197"/>
        <v>106</v>
      </c>
      <c r="E608" s="400">
        <f t="shared" ref="E608:F608" si="199">E610</f>
        <v>106</v>
      </c>
      <c r="F608" s="400">
        <f t="shared" si="199"/>
        <v>94.7</v>
      </c>
      <c r="G608" s="400"/>
      <c r="H608" s="372"/>
      <c r="I608" s="372"/>
    </row>
    <row r="609" spans="1:11" s="3" customFormat="1" x14ac:dyDescent="0.2">
      <c r="A609" s="17"/>
      <c r="B609" s="16" t="s">
        <v>107</v>
      </c>
      <c r="C609" s="367"/>
      <c r="D609" s="320"/>
      <c r="E609" s="209"/>
      <c r="F609" s="51"/>
      <c r="G609" s="209"/>
      <c r="H609" s="51"/>
      <c r="I609" s="51"/>
    </row>
    <row r="610" spans="1:11" s="3" customFormat="1" x14ac:dyDescent="0.2">
      <c r="A610" s="17" t="s">
        <v>777</v>
      </c>
      <c r="B610" s="211" t="s">
        <v>552</v>
      </c>
      <c r="C610" s="367"/>
      <c r="D610" s="320">
        <f t="shared" si="197"/>
        <v>106</v>
      </c>
      <c r="E610" s="400">
        <f>E325</f>
        <v>106</v>
      </c>
      <c r="F610" s="400">
        <f>F325</f>
        <v>94.7</v>
      </c>
      <c r="G610" s="400"/>
      <c r="H610" s="372"/>
      <c r="I610" s="372"/>
    </row>
    <row r="611" spans="1:11" s="3" customFormat="1" x14ac:dyDescent="0.2">
      <c r="A611" s="17" t="s">
        <v>778</v>
      </c>
      <c r="B611" s="350"/>
      <c r="C611" s="370" t="s">
        <v>679</v>
      </c>
      <c r="D611" s="320">
        <f t="shared" si="197"/>
        <v>42</v>
      </c>
      <c r="E611" s="400">
        <f>E473</f>
        <v>42</v>
      </c>
      <c r="F611" s="400">
        <f>F473</f>
        <v>35.9</v>
      </c>
      <c r="G611" s="400"/>
      <c r="H611" s="372"/>
      <c r="I611" s="372"/>
    </row>
    <row r="612" spans="1:11" s="3" customFormat="1" x14ac:dyDescent="0.2">
      <c r="A612" s="17"/>
      <c r="B612" s="350" t="s">
        <v>65</v>
      </c>
      <c r="C612" s="370"/>
      <c r="D612" s="320"/>
      <c r="E612" s="209"/>
      <c r="F612" s="51"/>
      <c r="G612" s="209"/>
      <c r="H612" s="51"/>
      <c r="I612" s="51"/>
    </row>
    <row r="613" spans="1:11" s="3" customFormat="1" x14ac:dyDescent="0.2">
      <c r="A613" s="17" t="s">
        <v>779</v>
      </c>
      <c r="B613" s="211" t="s">
        <v>780</v>
      </c>
      <c r="C613" s="367"/>
      <c r="D613" s="320">
        <f t="shared" si="197"/>
        <v>42</v>
      </c>
      <c r="E613" s="400">
        <f>E474</f>
        <v>42</v>
      </c>
      <c r="F613" s="400">
        <f>F474</f>
        <v>35.9</v>
      </c>
      <c r="G613" s="400"/>
      <c r="H613" s="372"/>
      <c r="I613" s="372"/>
      <c r="J613" s="416"/>
      <c r="K613" s="416"/>
    </row>
    <row r="614" spans="1:11" s="3" customFormat="1" x14ac:dyDescent="0.2">
      <c r="A614" s="17" t="s">
        <v>781</v>
      </c>
      <c r="B614" s="211"/>
      <c r="C614" s="370" t="s">
        <v>106</v>
      </c>
      <c r="D614" s="320">
        <f t="shared" si="197"/>
        <v>618.80000000000007</v>
      </c>
      <c r="E614" s="400">
        <f>E616+E617+E618</f>
        <v>541.80000000000007</v>
      </c>
      <c r="F614" s="400">
        <f>F616+F617+F618</f>
        <v>494.1</v>
      </c>
      <c r="G614" s="400">
        <f t="shared" ref="G614" si="200">G616+G617</f>
        <v>77</v>
      </c>
      <c r="H614" s="372"/>
      <c r="I614" s="372"/>
    </row>
    <row r="615" spans="1:11" s="3" customFormat="1" x14ac:dyDescent="0.2">
      <c r="A615" s="17"/>
      <c r="B615" s="16" t="s">
        <v>65</v>
      </c>
      <c r="C615" s="370"/>
      <c r="D615" s="320"/>
      <c r="E615" s="209"/>
      <c r="F615" s="324"/>
      <c r="G615" s="321"/>
      <c r="H615" s="324"/>
      <c r="I615" s="324"/>
      <c r="J615" s="417"/>
      <c r="K615" s="417"/>
    </row>
    <row r="616" spans="1:11" s="3" customFormat="1" x14ac:dyDescent="0.2">
      <c r="A616" s="17" t="s">
        <v>782</v>
      </c>
      <c r="B616" s="211" t="s">
        <v>552</v>
      </c>
      <c r="C616" s="370"/>
      <c r="D616" s="320">
        <f t="shared" si="197"/>
        <v>85.9</v>
      </c>
      <c r="E616" s="400">
        <f>E319</f>
        <v>8.9</v>
      </c>
      <c r="F616" s="400">
        <f>F319</f>
        <v>6.8</v>
      </c>
      <c r="G616" s="400">
        <f>G319</f>
        <v>77</v>
      </c>
      <c r="H616" s="372"/>
      <c r="I616" s="372"/>
    </row>
    <row r="617" spans="1:11" s="3" customFormat="1" x14ac:dyDescent="0.2">
      <c r="A617" s="17" t="s">
        <v>783</v>
      </c>
      <c r="B617" s="211" t="s">
        <v>536</v>
      </c>
      <c r="C617" s="370"/>
      <c r="D617" s="320">
        <f t="shared" si="197"/>
        <v>529.70000000000005</v>
      </c>
      <c r="E617" s="398">
        <f>E320</f>
        <v>529.70000000000005</v>
      </c>
      <c r="F617" s="398">
        <f>F320</f>
        <v>486.1</v>
      </c>
      <c r="G617" s="400"/>
      <c r="H617" s="372"/>
      <c r="I617" s="372"/>
    </row>
    <row r="618" spans="1:11" s="3" customFormat="1" x14ac:dyDescent="0.2">
      <c r="A618" s="17" t="s">
        <v>784</v>
      </c>
      <c r="B618" s="211" t="s">
        <v>332</v>
      </c>
      <c r="C618" s="370"/>
      <c r="D618" s="320">
        <f t="shared" si="197"/>
        <v>3.2</v>
      </c>
      <c r="E618" s="398">
        <f>SUM(E321)</f>
        <v>3.2</v>
      </c>
      <c r="F618" s="398">
        <f>SUM(F321)</f>
        <v>1.2</v>
      </c>
      <c r="G618" s="400"/>
      <c r="H618" s="372"/>
      <c r="I618" s="372"/>
    </row>
    <row r="619" spans="1:11" s="3" customFormat="1" x14ac:dyDescent="0.2">
      <c r="A619" s="17" t="s">
        <v>785</v>
      </c>
      <c r="B619" s="211"/>
      <c r="C619" s="370" t="s">
        <v>102</v>
      </c>
      <c r="D619" s="320">
        <f t="shared" si="197"/>
        <v>1052.9000000000001</v>
      </c>
      <c r="E619" s="398">
        <f>E621+E622+E623+E624</f>
        <v>1052.9000000000001</v>
      </c>
      <c r="F619" s="398">
        <f t="shared" ref="F619" si="201">F621+F622+F623</f>
        <v>842.09999999999991</v>
      </c>
      <c r="G619" s="400"/>
      <c r="H619" s="372"/>
      <c r="I619" s="372"/>
    </row>
    <row r="620" spans="1:11" s="3" customFormat="1" x14ac:dyDescent="0.2">
      <c r="A620" s="17"/>
      <c r="B620" s="16" t="s">
        <v>65</v>
      </c>
      <c r="C620" s="370"/>
      <c r="D620" s="320"/>
      <c r="E620" s="209"/>
      <c r="F620" s="51"/>
      <c r="G620" s="209"/>
      <c r="H620" s="51"/>
      <c r="I620" s="51"/>
    </row>
    <row r="621" spans="1:11" s="3" customFormat="1" x14ac:dyDescent="0.2">
      <c r="A621" s="17" t="s">
        <v>786</v>
      </c>
      <c r="B621" s="211" t="s">
        <v>552</v>
      </c>
      <c r="C621" s="370"/>
      <c r="D621" s="320">
        <f t="shared" si="197"/>
        <v>743.6</v>
      </c>
      <c r="E621" s="400">
        <f>E477</f>
        <v>743.6</v>
      </c>
      <c r="F621" s="400">
        <f>F477</f>
        <v>611.4</v>
      </c>
      <c r="G621" s="400"/>
      <c r="H621" s="372"/>
      <c r="I621" s="372"/>
      <c r="J621" s="416"/>
      <c r="K621" s="416"/>
    </row>
    <row r="622" spans="1:11" s="3" customFormat="1" ht="12.75" customHeight="1" x14ac:dyDescent="0.2">
      <c r="A622" s="17" t="s">
        <v>787</v>
      </c>
      <c r="B622" s="211" t="s">
        <v>536</v>
      </c>
      <c r="C622" s="370"/>
      <c r="D622" s="320">
        <f t="shared" si="197"/>
        <v>279.10000000000002</v>
      </c>
      <c r="E622" s="426">
        <f>E478</f>
        <v>279.10000000000002</v>
      </c>
      <c r="F622" s="426">
        <f>F478</f>
        <v>230.7</v>
      </c>
      <c r="G622" s="426"/>
      <c r="H622" s="427"/>
      <c r="I622" s="427"/>
    </row>
    <row r="623" spans="1:11" s="3" customFormat="1" x14ac:dyDescent="0.2">
      <c r="A623" s="17" t="s">
        <v>788</v>
      </c>
      <c r="B623" s="211" t="s">
        <v>332</v>
      </c>
      <c r="C623" s="370"/>
      <c r="D623" s="320">
        <f t="shared" si="197"/>
        <v>0.2</v>
      </c>
      <c r="E623" s="398">
        <f>E487</f>
        <v>0.2</v>
      </c>
      <c r="F623" s="398"/>
      <c r="G623" s="400"/>
      <c r="H623" s="372"/>
      <c r="I623" s="372"/>
    </row>
    <row r="624" spans="1:11" s="3" customFormat="1" x14ac:dyDescent="0.2">
      <c r="A624" s="17" t="s">
        <v>789</v>
      </c>
      <c r="B624" s="344" t="s">
        <v>685</v>
      </c>
      <c r="C624" s="370"/>
      <c r="D624" s="320">
        <f t="shared" si="197"/>
        <v>30</v>
      </c>
      <c r="E624" s="398">
        <f>SUM(E488)</f>
        <v>30</v>
      </c>
      <c r="F624" s="398"/>
      <c r="G624" s="400"/>
      <c r="H624" s="372"/>
      <c r="I624" s="372"/>
    </row>
    <row r="625" spans="1:9" s="3" customFormat="1" x14ac:dyDescent="0.2">
      <c r="A625" s="17" t="s">
        <v>790</v>
      </c>
      <c r="C625" s="370" t="s">
        <v>101</v>
      </c>
      <c r="D625" s="320">
        <f t="shared" si="197"/>
        <v>47.6</v>
      </c>
      <c r="E625" s="400">
        <f>E626+E627</f>
        <v>15.6</v>
      </c>
      <c r="F625" s="400">
        <f t="shared" ref="F625:G625" si="202">F626+F627</f>
        <v>15.2</v>
      </c>
      <c r="G625" s="400">
        <f t="shared" si="202"/>
        <v>32</v>
      </c>
      <c r="H625" s="372"/>
      <c r="I625" s="372"/>
    </row>
    <row r="626" spans="1:9" s="3" customFormat="1" x14ac:dyDescent="0.2">
      <c r="A626" s="17" t="s">
        <v>839</v>
      </c>
      <c r="B626" s="211" t="s">
        <v>552</v>
      </c>
      <c r="C626" s="370"/>
      <c r="D626" s="320">
        <f t="shared" si="197"/>
        <v>15.6</v>
      </c>
      <c r="E626" s="400">
        <f>E490</f>
        <v>15.6</v>
      </c>
      <c r="F626" s="400">
        <f>F490</f>
        <v>15.2</v>
      </c>
      <c r="G626" s="400"/>
      <c r="H626" s="372"/>
      <c r="I626" s="372"/>
    </row>
    <row r="627" spans="1:9" s="3" customFormat="1" ht="23.25" customHeight="1" x14ac:dyDescent="0.2">
      <c r="A627" s="36" t="s">
        <v>840</v>
      </c>
      <c r="B627" s="212" t="s">
        <v>578</v>
      </c>
      <c r="C627" s="370"/>
      <c r="D627" s="320">
        <f t="shared" si="197"/>
        <v>32</v>
      </c>
      <c r="E627" s="400">
        <f>E491</f>
        <v>0</v>
      </c>
      <c r="F627" s="400"/>
      <c r="G627" s="400">
        <f>G491</f>
        <v>32</v>
      </c>
      <c r="H627" s="372"/>
      <c r="I627" s="372"/>
    </row>
    <row r="628" spans="1:9" s="3" customFormat="1" x14ac:dyDescent="0.2">
      <c r="A628" s="17" t="s">
        <v>791</v>
      </c>
      <c r="B628" s="211" t="s">
        <v>552</v>
      </c>
      <c r="C628" s="370" t="s">
        <v>109</v>
      </c>
      <c r="D628" s="320">
        <f t="shared" si="197"/>
        <v>67</v>
      </c>
      <c r="E628" s="400">
        <f>E492</f>
        <v>67</v>
      </c>
      <c r="F628" s="400">
        <f>F492</f>
        <v>65</v>
      </c>
      <c r="G628" s="400"/>
      <c r="H628" s="372"/>
      <c r="I628" s="372"/>
    </row>
    <row r="629" spans="1:9" s="3" customFormat="1" x14ac:dyDescent="0.2">
      <c r="A629" s="278" t="s">
        <v>792</v>
      </c>
      <c r="B629" s="246" t="s">
        <v>552</v>
      </c>
      <c r="C629" s="350" t="s">
        <v>104</v>
      </c>
      <c r="D629" s="320">
        <f t="shared" si="197"/>
        <v>128.19999999999999</v>
      </c>
      <c r="E629" s="351">
        <f>E493</f>
        <v>128.19999999999999</v>
      </c>
      <c r="F629" s="351">
        <f>F493</f>
        <v>75</v>
      </c>
      <c r="G629" s="351"/>
      <c r="H629" s="352"/>
      <c r="I629" s="352"/>
    </row>
    <row r="630" spans="1:9" s="3" customFormat="1" x14ac:dyDescent="0.2">
      <c r="A630" s="278" t="s">
        <v>793</v>
      </c>
      <c r="B630" s="246" t="s">
        <v>552</v>
      </c>
      <c r="C630" s="350" t="s">
        <v>108</v>
      </c>
      <c r="D630" s="320">
        <f t="shared" si="197"/>
        <v>164.9</v>
      </c>
      <c r="E630" s="351">
        <f>E494</f>
        <v>164.9</v>
      </c>
      <c r="F630" s="351">
        <f>F494</f>
        <v>150</v>
      </c>
      <c r="G630" s="351"/>
      <c r="H630" s="352"/>
      <c r="I630" s="352"/>
    </row>
    <row r="631" spans="1:9" s="3" customFormat="1" ht="12.75" customHeight="1" x14ac:dyDescent="0.2">
      <c r="A631" s="278" t="s">
        <v>794</v>
      </c>
      <c r="B631" s="278"/>
      <c r="C631" s="350" t="s">
        <v>33</v>
      </c>
      <c r="D631" s="320">
        <f t="shared" si="197"/>
        <v>386.7</v>
      </c>
      <c r="E631" s="351">
        <f t="shared" ref="E631:F631" si="203">E633+E634</f>
        <v>386.7</v>
      </c>
      <c r="F631" s="351">
        <f t="shared" si="203"/>
        <v>354</v>
      </c>
      <c r="G631" s="428"/>
      <c r="H631" s="429"/>
      <c r="I631" s="429"/>
    </row>
    <row r="632" spans="1:9" s="3" customFormat="1" ht="12.75" customHeight="1" x14ac:dyDescent="0.2">
      <c r="A632" s="278"/>
      <c r="B632" s="222" t="s">
        <v>65</v>
      </c>
      <c r="C632" s="350"/>
      <c r="D632" s="320"/>
      <c r="E632" s="209"/>
      <c r="F632" s="51"/>
      <c r="G632" s="209"/>
      <c r="H632" s="51"/>
      <c r="I632" s="51"/>
    </row>
    <row r="633" spans="1:9" s="3" customFormat="1" x14ac:dyDescent="0.2">
      <c r="A633" s="278" t="s">
        <v>814</v>
      </c>
      <c r="B633" s="246" t="s">
        <v>552</v>
      </c>
      <c r="C633" s="350"/>
      <c r="D633" s="320">
        <f t="shared" si="197"/>
        <v>342</v>
      </c>
      <c r="E633" s="351">
        <f t="shared" ref="E633:F633" si="204">E497</f>
        <v>342</v>
      </c>
      <c r="F633" s="351">
        <f t="shared" si="204"/>
        <v>310</v>
      </c>
      <c r="G633" s="351"/>
      <c r="H633" s="352"/>
      <c r="I633" s="352"/>
    </row>
    <row r="634" spans="1:9" s="3" customFormat="1" x14ac:dyDescent="0.2">
      <c r="A634" s="278" t="s">
        <v>815</v>
      </c>
      <c r="B634" s="246" t="s">
        <v>536</v>
      </c>
      <c r="C634" s="350"/>
      <c r="D634" s="320">
        <f t="shared" si="197"/>
        <v>44.7</v>
      </c>
      <c r="E634" s="351">
        <f t="shared" ref="E634:F636" si="205">E510</f>
        <v>44.7</v>
      </c>
      <c r="F634" s="351">
        <f t="shared" si="205"/>
        <v>44</v>
      </c>
      <c r="G634" s="428"/>
      <c r="H634" s="429"/>
      <c r="I634" s="429"/>
    </row>
    <row r="635" spans="1:9" s="3" customFormat="1" ht="24" customHeight="1" x14ac:dyDescent="0.2">
      <c r="A635" s="333" t="s">
        <v>795</v>
      </c>
      <c r="B635" s="347" t="s">
        <v>797</v>
      </c>
      <c r="C635" s="222" t="s">
        <v>105</v>
      </c>
      <c r="D635" s="320">
        <f t="shared" si="197"/>
        <v>95</v>
      </c>
      <c r="E635" s="400">
        <f t="shared" si="205"/>
        <v>95</v>
      </c>
      <c r="F635" s="400"/>
      <c r="G635" s="400"/>
      <c r="H635" s="372"/>
      <c r="I635" s="372"/>
    </row>
    <row r="636" spans="1:9" s="3" customFormat="1" ht="24.75" customHeight="1" x14ac:dyDescent="0.2">
      <c r="A636" s="430" t="s">
        <v>796</v>
      </c>
      <c r="B636" s="431" t="s">
        <v>693</v>
      </c>
      <c r="C636" s="432" t="s">
        <v>105</v>
      </c>
      <c r="D636" s="453">
        <f t="shared" si="197"/>
        <v>30</v>
      </c>
      <c r="E636" s="433">
        <f t="shared" si="205"/>
        <v>30</v>
      </c>
      <c r="F636" s="433"/>
      <c r="G636" s="433"/>
      <c r="H636" s="352"/>
      <c r="I636" s="352"/>
    </row>
    <row r="637" spans="1:9" s="3" customFormat="1" x14ac:dyDescent="0.2">
      <c r="B637" s="29"/>
    </row>
    <row r="638" spans="1:9" s="3" customFormat="1" x14ac:dyDescent="0.2"/>
    <row r="639" spans="1:9" s="3" customFormat="1" x14ac:dyDescent="0.2">
      <c r="B639" s="3" t="s">
        <v>798</v>
      </c>
    </row>
    <row r="640" spans="1:9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pans="3:3" s="3" customFormat="1" x14ac:dyDescent="0.2"/>
    <row r="1218" spans="3:3" s="3" customFormat="1" x14ac:dyDescent="0.2"/>
    <row r="1219" spans="3:3" s="3" customFormat="1" x14ac:dyDescent="0.2"/>
    <row r="1220" spans="3:3" s="3" customFormat="1" x14ac:dyDescent="0.2"/>
    <row r="1221" spans="3:3" s="3" customFormat="1" x14ac:dyDescent="0.2"/>
    <row r="1222" spans="3:3" s="3" customFormat="1" x14ac:dyDescent="0.2"/>
    <row r="1223" spans="3:3" s="3" customFormat="1" x14ac:dyDescent="0.2"/>
    <row r="1224" spans="3:3" s="3" customFormat="1" x14ac:dyDescent="0.2"/>
    <row r="1225" spans="3:3" s="3" customFormat="1" x14ac:dyDescent="0.2"/>
    <row r="1226" spans="3:3" s="3" customFormat="1" x14ac:dyDescent="0.2"/>
    <row r="1227" spans="3:3" s="3" customFormat="1" x14ac:dyDescent="0.2"/>
    <row r="1228" spans="3:3" s="3" customFormat="1" x14ac:dyDescent="0.2"/>
    <row r="1229" spans="3:3" s="3" customFormat="1" x14ac:dyDescent="0.2">
      <c r="C1229"/>
    </row>
    <row r="1230" spans="3:3" s="3" customFormat="1" x14ac:dyDescent="0.2">
      <c r="C1230"/>
    </row>
    <row r="1231" spans="3:3" s="3" customFormat="1" x14ac:dyDescent="0.2">
      <c r="C1231"/>
    </row>
    <row r="1232" spans="3:3" s="3" customFormat="1" x14ac:dyDescent="0.2">
      <c r="C1232"/>
    </row>
    <row r="1233" spans="1:3" s="3" customFormat="1" x14ac:dyDescent="0.2">
      <c r="C1233"/>
    </row>
    <row r="1234" spans="1:3" s="3" customFormat="1" x14ac:dyDescent="0.2">
      <c r="C1234"/>
    </row>
    <row r="1235" spans="1:3" s="3" customFormat="1" x14ac:dyDescent="0.2">
      <c r="C1235"/>
    </row>
    <row r="1236" spans="1:3" s="3" customFormat="1" x14ac:dyDescent="0.2">
      <c r="C1236"/>
    </row>
    <row r="1237" spans="1:3" s="3" customFormat="1" x14ac:dyDescent="0.2">
      <c r="C1237"/>
    </row>
    <row r="1238" spans="1:3" s="3" customFormat="1" x14ac:dyDescent="0.2">
      <c r="C1238"/>
    </row>
    <row r="1239" spans="1:3" x14ac:dyDescent="0.2">
      <c r="A1239" s="3"/>
      <c r="B1239" s="3"/>
    </row>
    <row r="1240" spans="1:3" x14ac:dyDescent="0.2">
      <c r="A1240" s="3"/>
      <c r="B1240" s="3"/>
    </row>
    <row r="1241" spans="1:3" x14ac:dyDescent="0.2">
      <c r="A1241" s="3"/>
      <c r="B1241" s="3"/>
    </row>
    <row r="1242" spans="1:3" x14ac:dyDescent="0.2">
      <c r="A1242" s="3"/>
      <c r="B1242" s="3"/>
    </row>
    <row r="1243" spans="1:3" x14ac:dyDescent="0.2">
      <c r="A1243" s="3"/>
      <c r="B1243" s="3"/>
    </row>
    <row r="1244" spans="1:3" x14ac:dyDescent="0.2">
      <c r="A1244" s="3"/>
      <c r="B1244" s="3"/>
    </row>
    <row r="1245" spans="1:3" x14ac:dyDescent="0.2">
      <c r="A1245" s="3"/>
      <c r="B1245" s="3"/>
    </row>
    <row r="1246" spans="1:3" x14ac:dyDescent="0.2">
      <c r="A1246" s="3"/>
      <c r="B1246" s="3"/>
    </row>
    <row r="1247" spans="1:3" x14ac:dyDescent="0.2">
      <c r="A1247" s="3"/>
      <c r="B1247" s="3"/>
    </row>
    <row r="1248" spans="1:3" x14ac:dyDescent="0.2">
      <c r="A1248" s="3"/>
      <c r="B1248" s="3"/>
    </row>
    <row r="1249" spans="1:2" x14ac:dyDescent="0.2">
      <c r="A1249" s="3"/>
      <c r="B1249" s="3"/>
    </row>
    <row r="1250" spans="1:2" x14ac:dyDescent="0.2">
      <c r="A1250" s="3"/>
      <c r="B1250" s="3"/>
    </row>
    <row r="1251" spans="1:2" x14ac:dyDescent="0.2">
      <c r="A1251" s="3"/>
      <c r="B1251" s="3"/>
    </row>
    <row r="1252" spans="1:2" x14ac:dyDescent="0.2">
      <c r="A1252" s="3"/>
      <c r="B1252" s="3"/>
    </row>
    <row r="1253" spans="1:2" x14ac:dyDescent="0.2">
      <c r="A1253" s="3"/>
      <c r="B1253" s="3"/>
    </row>
    <row r="1254" spans="1:2" x14ac:dyDescent="0.2">
      <c r="A1254" s="3"/>
      <c r="B1254" s="3"/>
    </row>
    <row r="1255" spans="1:2" x14ac:dyDescent="0.2">
      <c r="A1255" s="3"/>
      <c r="B1255" s="3"/>
    </row>
    <row r="1256" spans="1:2" x14ac:dyDescent="0.2">
      <c r="A1256" s="3"/>
      <c r="B1256" s="3"/>
    </row>
    <row r="1257" spans="1:2" x14ac:dyDescent="0.2">
      <c r="A1257" s="3"/>
      <c r="B1257" s="3"/>
    </row>
    <row r="1258" spans="1:2" x14ac:dyDescent="0.2">
      <c r="A1258" s="3"/>
      <c r="B1258" s="3"/>
    </row>
    <row r="1259" spans="1:2" x14ac:dyDescent="0.2">
      <c r="A1259" s="3"/>
      <c r="B1259" s="3"/>
    </row>
    <row r="1260" spans="1:2" x14ac:dyDescent="0.2">
      <c r="A1260" s="3"/>
      <c r="B1260" s="3"/>
    </row>
    <row r="1261" spans="1:2" x14ac:dyDescent="0.2">
      <c r="A1261" s="3"/>
      <c r="B1261" s="3"/>
    </row>
    <row r="1262" spans="1:2" x14ac:dyDescent="0.2">
      <c r="A1262" s="3"/>
      <c r="B1262" s="3"/>
    </row>
    <row r="1263" spans="1:2" x14ac:dyDescent="0.2">
      <c r="A1263" s="3"/>
      <c r="B1263" s="3"/>
    </row>
    <row r="1264" spans="1:2" x14ac:dyDescent="0.2">
      <c r="A1264" s="3"/>
      <c r="B1264" s="3"/>
    </row>
    <row r="1265" spans="1:2" x14ac:dyDescent="0.2">
      <c r="A1265" s="3"/>
      <c r="B1265" s="3"/>
    </row>
    <row r="1266" spans="1:2" x14ac:dyDescent="0.2">
      <c r="A1266" s="3"/>
      <c r="B1266" s="3"/>
    </row>
    <row r="1267" spans="1:2" x14ac:dyDescent="0.2">
      <c r="A1267" s="3"/>
      <c r="B1267" s="3"/>
    </row>
    <row r="1268" spans="1:2" x14ac:dyDescent="0.2">
      <c r="A1268" s="3"/>
      <c r="B1268" s="3"/>
    </row>
    <row r="1269" spans="1:2" x14ac:dyDescent="0.2">
      <c r="A1269" s="3"/>
      <c r="B1269" s="3"/>
    </row>
    <row r="1270" spans="1:2" x14ac:dyDescent="0.2">
      <c r="A1270" s="3"/>
      <c r="B1270" s="3"/>
    </row>
    <row r="1271" spans="1:2" x14ac:dyDescent="0.2">
      <c r="A1271" s="3"/>
      <c r="B1271" s="3"/>
    </row>
    <row r="1272" spans="1:2" x14ac:dyDescent="0.2">
      <c r="A1272" s="3"/>
      <c r="B1272" s="3"/>
    </row>
    <row r="1273" spans="1:2" x14ac:dyDescent="0.2">
      <c r="A1273" s="3"/>
      <c r="B1273" s="3"/>
    </row>
    <row r="1274" spans="1:2" x14ac:dyDescent="0.2">
      <c r="A1274" s="3"/>
      <c r="B1274" s="3"/>
    </row>
    <row r="1275" spans="1:2" x14ac:dyDescent="0.2">
      <c r="A1275" s="3"/>
      <c r="B1275" s="3"/>
    </row>
    <row r="1276" spans="1:2" x14ac:dyDescent="0.2">
      <c r="A1276" s="3"/>
      <c r="B1276" s="3"/>
    </row>
    <row r="1277" spans="1:2" x14ac:dyDescent="0.2">
      <c r="A1277" s="3"/>
      <c r="B1277" s="3"/>
    </row>
    <row r="1278" spans="1:2" x14ac:dyDescent="0.2">
      <c r="A1278" s="3"/>
      <c r="B1278" s="3"/>
    </row>
    <row r="1279" spans="1:2" x14ac:dyDescent="0.2">
      <c r="A1279" s="3"/>
      <c r="B1279" s="3"/>
    </row>
    <row r="1280" spans="1:2" x14ac:dyDescent="0.2">
      <c r="A1280" s="3"/>
      <c r="B1280" s="3"/>
    </row>
    <row r="1281" spans="1:2" x14ac:dyDescent="0.2">
      <c r="A1281" s="3"/>
      <c r="B1281" s="3"/>
    </row>
    <row r="1282" spans="1:2" x14ac:dyDescent="0.2">
      <c r="A1282" s="3"/>
      <c r="B1282" s="3"/>
    </row>
    <row r="1283" spans="1:2" x14ac:dyDescent="0.2">
      <c r="A1283" s="3"/>
      <c r="B1283" s="3"/>
    </row>
    <row r="1284" spans="1:2" x14ac:dyDescent="0.2">
      <c r="A1284" s="3"/>
      <c r="B1284" s="3"/>
    </row>
    <row r="1285" spans="1:2" x14ac:dyDescent="0.2">
      <c r="A1285" s="3"/>
      <c r="B1285" s="3"/>
    </row>
    <row r="1286" spans="1:2" x14ac:dyDescent="0.2">
      <c r="A1286" s="3"/>
      <c r="B1286" s="3"/>
    </row>
    <row r="1287" spans="1:2" x14ac:dyDescent="0.2">
      <c r="A1287" s="3"/>
      <c r="B1287" s="3"/>
    </row>
    <row r="1288" spans="1:2" x14ac:dyDescent="0.2">
      <c r="A1288" s="3"/>
      <c r="B1288" s="3"/>
    </row>
    <row r="1289" spans="1:2" x14ac:dyDescent="0.2">
      <c r="A1289" s="3"/>
      <c r="B1289" s="3"/>
    </row>
    <row r="1290" spans="1:2" x14ac:dyDescent="0.2">
      <c r="A1290" s="3"/>
      <c r="B1290" s="3"/>
    </row>
    <row r="1291" spans="1:2" x14ac:dyDescent="0.2">
      <c r="A1291" s="3"/>
      <c r="B1291" s="3"/>
    </row>
    <row r="1292" spans="1:2" x14ac:dyDescent="0.2">
      <c r="A1292" s="3"/>
      <c r="B1292" s="3"/>
    </row>
    <row r="1293" spans="1:2" x14ac:dyDescent="0.2">
      <c r="A1293" s="3"/>
      <c r="B1293" s="3"/>
    </row>
    <row r="1294" spans="1:2" x14ac:dyDescent="0.2">
      <c r="A1294" s="3"/>
      <c r="B1294" s="3"/>
    </row>
    <row r="1295" spans="1:2" x14ac:dyDescent="0.2">
      <c r="A1295" s="3"/>
      <c r="B1295" s="3"/>
    </row>
    <row r="1296" spans="1:2" x14ac:dyDescent="0.2">
      <c r="A1296" s="3"/>
      <c r="B1296" s="3"/>
    </row>
    <row r="1297" spans="1:2" x14ac:dyDescent="0.2">
      <c r="A1297" s="3"/>
      <c r="B1297" s="3"/>
    </row>
    <row r="1298" spans="1:2" x14ac:dyDescent="0.2">
      <c r="A1298" s="3"/>
      <c r="B1298" s="3"/>
    </row>
    <row r="1299" spans="1:2" x14ac:dyDescent="0.2">
      <c r="A1299" s="3"/>
      <c r="B1299" s="3"/>
    </row>
    <row r="1300" spans="1:2" x14ac:dyDescent="0.2">
      <c r="A1300" s="3"/>
      <c r="B1300" s="3"/>
    </row>
    <row r="1301" spans="1:2" x14ac:dyDescent="0.2">
      <c r="A1301" s="3"/>
      <c r="B1301" s="3"/>
    </row>
    <row r="1302" spans="1:2" x14ac:dyDescent="0.2">
      <c r="A1302" s="3"/>
      <c r="B1302" s="3"/>
    </row>
    <row r="1303" spans="1:2" x14ac:dyDescent="0.2">
      <c r="A1303" s="3"/>
      <c r="B1303" s="3"/>
    </row>
    <row r="1304" spans="1:2" x14ac:dyDescent="0.2">
      <c r="A1304" s="3"/>
      <c r="B1304" s="3"/>
    </row>
    <row r="1305" spans="1:2" x14ac:dyDescent="0.2">
      <c r="A1305" s="3"/>
      <c r="B1305" s="3"/>
    </row>
    <row r="1306" spans="1:2" x14ac:dyDescent="0.2">
      <c r="A1306" s="3"/>
      <c r="B1306" s="3"/>
    </row>
    <row r="1307" spans="1:2" x14ac:dyDescent="0.2">
      <c r="A1307" s="3"/>
      <c r="B1307" s="3"/>
    </row>
    <row r="1308" spans="1:2" x14ac:dyDescent="0.2">
      <c r="A1308" s="3"/>
      <c r="B1308" s="3"/>
    </row>
    <row r="1309" spans="1:2" x14ac:dyDescent="0.2">
      <c r="A1309" s="3"/>
      <c r="B1309" s="3"/>
    </row>
    <row r="1310" spans="1:2" x14ac:dyDescent="0.2">
      <c r="A1310" s="3"/>
      <c r="B1310" s="3"/>
    </row>
    <row r="1311" spans="1:2" x14ac:dyDescent="0.2">
      <c r="A1311" s="3"/>
      <c r="B1311" s="3"/>
    </row>
    <row r="1312" spans="1:2" x14ac:dyDescent="0.2">
      <c r="A1312" s="3"/>
      <c r="B1312" s="3"/>
    </row>
    <row r="1313" spans="1:2" x14ac:dyDescent="0.2">
      <c r="A1313" s="3"/>
      <c r="B1313" s="3"/>
    </row>
    <row r="1314" spans="1:2" x14ac:dyDescent="0.2">
      <c r="A1314" s="3"/>
      <c r="B1314" s="3"/>
    </row>
    <row r="1315" spans="1:2" x14ac:dyDescent="0.2">
      <c r="A1315" s="3"/>
      <c r="B1315" s="3"/>
    </row>
    <row r="1316" spans="1:2" x14ac:dyDescent="0.2">
      <c r="A1316" s="3"/>
      <c r="B1316" s="3"/>
    </row>
    <row r="1317" spans="1:2" x14ac:dyDescent="0.2">
      <c r="A1317" s="3"/>
      <c r="B1317" s="3"/>
    </row>
    <row r="1318" spans="1:2" x14ac:dyDescent="0.2">
      <c r="A1318" s="3"/>
      <c r="B1318" s="3"/>
    </row>
    <row r="1319" spans="1:2" x14ac:dyDescent="0.2">
      <c r="A1319" s="3"/>
      <c r="B1319" s="3"/>
    </row>
    <row r="1320" spans="1:2" x14ac:dyDescent="0.2">
      <c r="A1320" s="3"/>
      <c r="B1320" s="3"/>
    </row>
    <row r="1321" spans="1:2" x14ac:dyDescent="0.2">
      <c r="A1321" s="3"/>
      <c r="B1321" s="3"/>
    </row>
    <row r="1322" spans="1:2" x14ac:dyDescent="0.2">
      <c r="A1322" s="3"/>
      <c r="B1322" s="3"/>
    </row>
    <row r="1323" spans="1:2" x14ac:dyDescent="0.2">
      <c r="A1323" s="3"/>
      <c r="B1323" s="3"/>
    </row>
    <row r="1324" spans="1:2" x14ac:dyDescent="0.2">
      <c r="A1324" s="3"/>
      <c r="B1324" s="3"/>
    </row>
    <row r="1325" spans="1:2" x14ac:dyDescent="0.2">
      <c r="A1325" s="3"/>
      <c r="B1325" s="3"/>
    </row>
    <row r="1326" spans="1:2" x14ac:dyDescent="0.2">
      <c r="A1326" s="3"/>
      <c r="B1326" s="3"/>
    </row>
    <row r="1327" spans="1:2" x14ac:dyDescent="0.2">
      <c r="A1327" s="3"/>
      <c r="B1327" s="3"/>
    </row>
    <row r="1328" spans="1:2" x14ac:dyDescent="0.2">
      <c r="A1328" s="3"/>
      <c r="B1328" s="3"/>
    </row>
    <row r="1329" spans="1:2" x14ac:dyDescent="0.2">
      <c r="A1329" s="3"/>
      <c r="B1329" s="3"/>
    </row>
    <row r="1330" spans="1:2" x14ac:dyDescent="0.2">
      <c r="A1330" s="3"/>
      <c r="B1330" s="3"/>
    </row>
    <row r="1331" spans="1:2" x14ac:dyDescent="0.2">
      <c r="A1331" s="3"/>
      <c r="B1331" s="3"/>
    </row>
    <row r="1332" spans="1:2" x14ac:dyDescent="0.2">
      <c r="A1332" s="3"/>
      <c r="B1332" s="3"/>
    </row>
    <row r="1333" spans="1:2" x14ac:dyDescent="0.2">
      <c r="A1333" s="3"/>
      <c r="B1333" s="3"/>
    </row>
    <row r="1334" spans="1:2" x14ac:dyDescent="0.2">
      <c r="A1334" s="3"/>
      <c r="B1334" s="3"/>
    </row>
    <row r="1335" spans="1:2" x14ac:dyDescent="0.2">
      <c r="A1335" s="3"/>
      <c r="B1335" s="3"/>
    </row>
    <row r="1336" spans="1:2" x14ac:dyDescent="0.2">
      <c r="A1336" s="3"/>
      <c r="B1336" s="3"/>
    </row>
    <row r="1337" spans="1:2" x14ac:dyDescent="0.2">
      <c r="A1337" s="3"/>
      <c r="B1337" s="3"/>
    </row>
    <row r="1338" spans="1:2" x14ac:dyDescent="0.2">
      <c r="A1338" s="3"/>
      <c r="B1338" s="3"/>
    </row>
    <row r="1339" spans="1:2" x14ac:dyDescent="0.2">
      <c r="A1339" s="3"/>
      <c r="B1339" s="3"/>
    </row>
    <row r="1340" spans="1:2" x14ac:dyDescent="0.2">
      <c r="A1340" s="3"/>
      <c r="B1340" s="3"/>
    </row>
    <row r="1341" spans="1:2" x14ac:dyDescent="0.2">
      <c r="A1341" s="3"/>
      <c r="B1341" s="3"/>
    </row>
    <row r="1342" spans="1:2" x14ac:dyDescent="0.2">
      <c r="A1342" s="3"/>
      <c r="B1342" s="3"/>
    </row>
    <row r="1343" spans="1:2" x14ac:dyDescent="0.2">
      <c r="A1343" s="3"/>
      <c r="B1343" s="3"/>
    </row>
    <row r="1344" spans="1:2" x14ac:dyDescent="0.2">
      <c r="A1344" s="3"/>
      <c r="B1344" s="3"/>
    </row>
    <row r="1345" spans="1:2" x14ac:dyDescent="0.2">
      <c r="A1345" s="3"/>
      <c r="B1345" s="3"/>
    </row>
    <row r="1346" spans="1:2" x14ac:dyDescent="0.2">
      <c r="A1346" s="3"/>
      <c r="B1346" s="3"/>
    </row>
    <row r="1347" spans="1:2" x14ac:dyDescent="0.2">
      <c r="A1347" s="3"/>
      <c r="B1347" s="3"/>
    </row>
    <row r="1348" spans="1:2" x14ac:dyDescent="0.2">
      <c r="A1348" s="3"/>
      <c r="B1348" s="3"/>
    </row>
    <row r="1349" spans="1:2" x14ac:dyDescent="0.2">
      <c r="A1349" s="3"/>
      <c r="B1349" s="3"/>
    </row>
    <row r="1350" spans="1:2" x14ac:dyDescent="0.2">
      <c r="A1350" s="3"/>
      <c r="B1350" s="3"/>
    </row>
    <row r="1351" spans="1:2" x14ac:dyDescent="0.2">
      <c r="A1351" s="3"/>
      <c r="B1351" s="3"/>
    </row>
    <row r="1352" spans="1:2" x14ac:dyDescent="0.2">
      <c r="A1352" s="3"/>
      <c r="B1352" s="3"/>
    </row>
    <row r="1353" spans="1:2" x14ac:dyDescent="0.2">
      <c r="A1353" s="3"/>
      <c r="B1353" s="3"/>
    </row>
    <row r="1354" spans="1:2" x14ac:dyDescent="0.2">
      <c r="A1354" s="3"/>
      <c r="B1354" s="3"/>
    </row>
    <row r="1355" spans="1:2" x14ac:dyDescent="0.2">
      <c r="A1355" s="3"/>
      <c r="B1355" s="3"/>
    </row>
    <row r="1356" spans="1:2" x14ac:dyDescent="0.2">
      <c r="A1356" s="3"/>
      <c r="B1356" s="3"/>
    </row>
    <row r="1357" spans="1:2" x14ac:dyDescent="0.2">
      <c r="A1357" s="3"/>
      <c r="B1357" s="3"/>
    </row>
    <row r="1358" spans="1:2" x14ac:dyDescent="0.2">
      <c r="A1358" s="3"/>
      <c r="B1358" s="3"/>
    </row>
    <row r="1359" spans="1:2" x14ac:dyDescent="0.2">
      <c r="A1359" s="3"/>
      <c r="B1359" s="3"/>
    </row>
    <row r="1360" spans="1:2" x14ac:dyDescent="0.2">
      <c r="A1360" s="3"/>
      <c r="B1360" s="3"/>
    </row>
    <row r="1361" spans="1:2" x14ac:dyDescent="0.2">
      <c r="A1361" s="3"/>
      <c r="B1361" s="3"/>
    </row>
    <row r="1362" spans="1:2" x14ac:dyDescent="0.2">
      <c r="A1362" s="3"/>
      <c r="B1362" s="3"/>
    </row>
    <row r="1363" spans="1:2" x14ac:dyDescent="0.2">
      <c r="A1363" s="3"/>
      <c r="B1363" s="3"/>
    </row>
    <row r="1364" spans="1:2" x14ac:dyDescent="0.2">
      <c r="A1364" s="3"/>
      <c r="B1364" s="3"/>
    </row>
    <row r="1365" spans="1:2" x14ac:dyDescent="0.2">
      <c r="A1365" s="3"/>
      <c r="B1365" s="3"/>
    </row>
    <row r="1366" spans="1:2" x14ac:dyDescent="0.2">
      <c r="A1366" s="3"/>
      <c r="B1366" s="3"/>
    </row>
    <row r="1367" spans="1:2" x14ac:dyDescent="0.2">
      <c r="A1367" s="3"/>
      <c r="B1367" s="3"/>
    </row>
    <row r="1368" spans="1:2" x14ac:dyDescent="0.2">
      <c r="A1368" s="3"/>
      <c r="B1368" s="3"/>
    </row>
    <row r="1369" spans="1:2" x14ac:dyDescent="0.2">
      <c r="A1369" s="3"/>
      <c r="B1369" s="3"/>
    </row>
    <row r="1370" spans="1:2" x14ac:dyDescent="0.2">
      <c r="A1370" s="3"/>
      <c r="B1370" s="3"/>
    </row>
    <row r="1371" spans="1:2" x14ac:dyDescent="0.2">
      <c r="A1371" s="3"/>
      <c r="B1371" s="3"/>
    </row>
    <row r="1372" spans="1:2" x14ac:dyDescent="0.2">
      <c r="A1372" s="3"/>
      <c r="B1372" s="3"/>
    </row>
    <row r="1373" spans="1:2" x14ac:dyDescent="0.2">
      <c r="A1373" s="3"/>
      <c r="B1373" s="3"/>
    </row>
    <row r="1374" spans="1:2" x14ac:dyDescent="0.2">
      <c r="A1374" s="3"/>
      <c r="B1374" s="3"/>
    </row>
    <row r="1375" spans="1:2" x14ac:dyDescent="0.2">
      <c r="A1375" s="3"/>
      <c r="B1375" s="3"/>
    </row>
    <row r="1376" spans="1:2" x14ac:dyDescent="0.2">
      <c r="A1376" s="3"/>
      <c r="B1376" s="3"/>
    </row>
    <row r="1377" spans="1:2" x14ac:dyDescent="0.2">
      <c r="A1377" s="3"/>
      <c r="B1377" s="3"/>
    </row>
    <row r="1378" spans="1:2" x14ac:dyDescent="0.2">
      <c r="A1378" s="3"/>
      <c r="B1378" s="3"/>
    </row>
    <row r="1379" spans="1:2" x14ac:dyDescent="0.2">
      <c r="A1379" s="3"/>
      <c r="B1379" s="3"/>
    </row>
    <row r="1380" spans="1:2" x14ac:dyDescent="0.2">
      <c r="A1380" s="3"/>
      <c r="B1380" s="3"/>
    </row>
    <row r="1381" spans="1:2" x14ac:dyDescent="0.2">
      <c r="A1381" s="3"/>
      <c r="B1381" s="3"/>
    </row>
    <row r="1382" spans="1:2" x14ac:dyDescent="0.2">
      <c r="A1382" s="3"/>
      <c r="B1382" s="3"/>
    </row>
    <row r="1383" spans="1:2" x14ac:dyDescent="0.2">
      <c r="A1383" s="3"/>
      <c r="B1383" s="3"/>
    </row>
    <row r="1384" spans="1:2" x14ac:dyDescent="0.2">
      <c r="A1384" s="3"/>
      <c r="B1384" s="3"/>
    </row>
    <row r="1385" spans="1:2" x14ac:dyDescent="0.2">
      <c r="A1385" s="3"/>
      <c r="B1385" s="3"/>
    </row>
    <row r="1386" spans="1:2" x14ac:dyDescent="0.2">
      <c r="A1386" s="3"/>
      <c r="B1386" s="3"/>
    </row>
    <row r="1387" spans="1:2" x14ac:dyDescent="0.2">
      <c r="A1387" s="3"/>
      <c r="B1387" s="3"/>
    </row>
    <row r="1388" spans="1:2" x14ac:dyDescent="0.2">
      <c r="A1388" s="3"/>
      <c r="B1388" s="3"/>
    </row>
    <row r="1389" spans="1:2" x14ac:dyDescent="0.2">
      <c r="A1389" s="3"/>
      <c r="B1389" s="3"/>
    </row>
    <row r="1390" spans="1:2" x14ac:dyDescent="0.2">
      <c r="A1390" s="3"/>
      <c r="B1390" s="3"/>
    </row>
    <row r="1391" spans="1:2" x14ac:dyDescent="0.2">
      <c r="A1391" s="3"/>
      <c r="B1391" s="3"/>
    </row>
    <row r="1392" spans="1:2" x14ac:dyDescent="0.2">
      <c r="A1392" s="3"/>
      <c r="B1392" s="3"/>
    </row>
    <row r="1393" spans="1:2" x14ac:dyDescent="0.2">
      <c r="A1393" s="3"/>
      <c r="B1393" s="3"/>
    </row>
    <row r="1394" spans="1:2" x14ac:dyDescent="0.2">
      <c r="A1394" s="3"/>
      <c r="B1394" s="3"/>
    </row>
    <row r="1395" spans="1:2" x14ac:dyDescent="0.2">
      <c r="A1395" s="3"/>
      <c r="B1395" s="3"/>
    </row>
    <row r="1396" spans="1:2" x14ac:dyDescent="0.2">
      <c r="A1396" s="3"/>
      <c r="B1396" s="3"/>
    </row>
    <row r="1397" spans="1:2" x14ac:dyDescent="0.2">
      <c r="A1397" s="3"/>
      <c r="B1397" s="3"/>
    </row>
    <row r="1398" spans="1:2" x14ac:dyDescent="0.2">
      <c r="A1398" s="3"/>
      <c r="B1398" s="3"/>
    </row>
    <row r="1399" spans="1:2" x14ac:dyDescent="0.2">
      <c r="A1399" s="3"/>
      <c r="B1399" s="3"/>
    </row>
    <row r="1400" spans="1:2" x14ac:dyDescent="0.2">
      <c r="A1400" s="3"/>
      <c r="B1400" s="3"/>
    </row>
    <row r="1401" spans="1:2" x14ac:dyDescent="0.2">
      <c r="A1401" s="3"/>
      <c r="B1401" s="3"/>
    </row>
    <row r="1402" spans="1:2" x14ac:dyDescent="0.2">
      <c r="A1402" s="3"/>
      <c r="B1402" s="3"/>
    </row>
    <row r="1403" spans="1:2" x14ac:dyDescent="0.2">
      <c r="A1403" s="3"/>
      <c r="B1403" s="3"/>
    </row>
    <row r="1404" spans="1:2" x14ac:dyDescent="0.2">
      <c r="A1404" s="3"/>
      <c r="B1404" s="3"/>
    </row>
    <row r="1405" spans="1:2" x14ac:dyDescent="0.2">
      <c r="A1405" s="3"/>
      <c r="B1405" s="3"/>
    </row>
    <row r="1406" spans="1:2" x14ac:dyDescent="0.2">
      <c r="A1406" s="3"/>
      <c r="B1406" s="3"/>
    </row>
    <row r="1407" spans="1:2" x14ac:dyDescent="0.2">
      <c r="A1407" s="3"/>
      <c r="B1407" s="3"/>
    </row>
    <row r="1408" spans="1:2" x14ac:dyDescent="0.2">
      <c r="A1408" s="3"/>
      <c r="B1408" s="3"/>
    </row>
    <row r="1409" spans="1:2" x14ac:dyDescent="0.2">
      <c r="A1409" s="3"/>
      <c r="B1409" s="3"/>
    </row>
    <row r="1410" spans="1:2" x14ac:dyDescent="0.2">
      <c r="A1410" s="3"/>
      <c r="B1410" s="3"/>
    </row>
    <row r="1411" spans="1:2" x14ac:dyDescent="0.2">
      <c r="A1411" s="3"/>
      <c r="B1411" s="3"/>
    </row>
    <row r="1412" spans="1:2" x14ac:dyDescent="0.2">
      <c r="A1412" s="3"/>
      <c r="B1412" s="3"/>
    </row>
    <row r="1413" spans="1:2" x14ac:dyDescent="0.2">
      <c r="A1413" s="3"/>
      <c r="B1413" s="3"/>
    </row>
    <row r="1414" spans="1:2" x14ac:dyDescent="0.2">
      <c r="A1414" s="3"/>
      <c r="B1414" s="3"/>
    </row>
    <row r="1415" spans="1:2" x14ac:dyDescent="0.2">
      <c r="A1415" s="3"/>
      <c r="B1415" s="3"/>
    </row>
    <row r="1416" spans="1:2" x14ac:dyDescent="0.2">
      <c r="A1416" s="3"/>
      <c r="B1416" s="3"/>
    </row>
    <row r="1417" spans="1:2" x14ac:dyDescent="0.2">
      <c r="A1417" s="3"/>
      <c r="B1417" s="3"/>
    </row>
    <row r="1418" spans="1:2" x14ac:dyDescent="0.2">
      <c r="A1418" s="3"/>
      <c r="B1418" s="3"/>
    </row>
    <row r="1419" spans="1:2" x14ac:dyDescent="0.2">
      <c r="A1419" s="3"/>
      <c r="B1419" s="3"/>
    </row>
    <row r="1420" spans="1:2" x14ac:dyDescent="0.2">
      <c r="A1420" s="3"/>
      <c r="B1420" s="3"/>
    </row>
    <row r="1421" spans="1:2" x14ac:dyDescent="0.2">
      <c r="A1421" s="3"/>
      <c r="B1421" s="3"/>
    </row>
    <row r="1422" spans="1:2" x14ac:dyDescent="0.2">
      <c r="A1422" s="3"/>
      <c r="B1422" s="3"/>
    </row>
    <row r="1423" spans="1:2" x14ac:dyDescent="0.2">
      <c r="A1423" s="3"/>
      <c r="B1423" s="3"/>
    </row>
    <row r="1424" spans="1:2" x14ac:dyDescent="0.2">
      <c r="A1424" s="3"/>
      <c r="B1424" s="3"/>
    </row>
    <row r="1425" spans="1:2" x14ac:dyDescent="0.2">
      <c r="A1425" s="3"/>
      <c r="B1425" s="3"/>
    </row>
    <row r="1426" spans="1:2" x14ac:dyDescent="0.2">
      <c r="A1426" s="3"/>
      <c r="B1426" s="3"/>
    </row>
    <row r="1427" spans="1:2" x14ac:dyDescent="0.2">
      <c r="A1427" s="3"/>
      <c r="B1427" s="3"/>
    </row>
    <row r="1428" spans="1:2" x14ac:dyDescent="0.2">
      <c r="A1428" s="3"/>
      <c r="B1428" s="3"/>
    </row>
    <row r="1429" spans="1:2" x14ac:dyDescent="0.2">
      <c r="A1429" s="3"/>
      <c r="B1429" s="3"/>
    </row>
    <row r="1430" spans="1:2" x14ac:dyDescent="0.2">
      <c r="A1430" s="3"/>
      <c r="B1430" s="3"/>
    </row>
    <row r="1431" spans="1:2" x14ac:dyDescent="0.2">
      <c r="A1431" s="3"/>
      <c r="B1431" s="3"/>
    </row>
    <row r="1432" spans="1:2" x14ac:dyDescent="0.2">
      <c r="A1432" s="3"/>
      <c r="B1432" s="3"/>
    </row>
    <row r="1433" spans="1:2" x14ac:dyDescent="0.2">
      <c r="A1433" s="3"/>
      <c r="B1433" s="3"/>
    </row>
    <row r="1434" spans="1:2" x14ac:dyDescent="0.2">
      <c r="A1434" s="3"/>
      <c r="B1434" s="3"/>
    </row>
    <row r="1435" spans="1:2" x14ac:dyDescent="0.2">
      <c r="A1435" s="3"/>
      <c r="B1435" s="3"/>
    </row>
    <row r="1436" spans="1:2" x14ac:dyDescent="0.2">
      <c r="A1436" s="3"/>
      <c r="B1436" s="3"/>
    </row>
    <row r="1437" spans="1:2" x14ac:dyDescent="0.2">
      <c r="A1437" s="3"/>
      <c r="B1437" s="3"/>
    </row>
    <row r="1438" spans="1:2" x14ac:dyDescent="0.2">
      <c r="A1438" s="3"/>
      <c r="B1438" s="3"/>
    </row>
    <row r="1439" spans="1:2" x14ac:dyDescent="0.2">
      <c r="A1439" s="3"/>
      <c r="B1439" s="3"/>
    </row>
    <row r="1440" spans="1:2" x14ac:dyDescent="0.2">
      <c r="A1440" s="3"/>
      <c r="B1440" s="3"/>
    </row>
    <row r="1441" spans="1:2" x14ac:dyDescent="0.2">
      <c r="A1441" s="3"/>
      <c r="B1441" s="3"/>
    </row>
    <row r="1442" spans="1:2" x14ac:dyDescent="0.2">
      <c r="A1442" s="3"/>
      <c r="B1442" s="3"/>
    </row>
    <row r="1443" spans="1:2" x14ac:dyDescent="0.2">
      <c r="A1443" s="3"/>
      <c r="B1443" s="3"/>
    </row>
    <row r="1444" spans="1:2" x14ac:dyDescent="0.2">
      <c r="A1444" s="3"/>
      <c r="B1444" s="3"/>
    </row>
    <row r="1445" spans="1:2" x14ac:dyDescent="0.2">
      <c r="A1445" s="3"/>
      <c r="B1445" s="3"/>
    </row>
    <row r="1446" spans="1:2" x14ac:dyDescent="0.2">
      <c r="A1446" s="3"/>
      <c r="B1446" s="3"/>
    </row>
    <row r="1447" spans="1:2" x14ac:dyDescent="0.2">
      <c r="A1447" s="3"/>
      <c r="B1447" s="3"/>
    </row>
    <row r="1448" spans="1:2" x14ac:dyDescent="0.2">
      <c r="A1448" s="3"/>
      <c r="B1448" s="3"/>
    </row>
    <row r="1449" spans="1:2" x14ac:dyDescent="0.2">
      <c r="A1449" s="3"/>
      <c r="B1449" s="3"/>
    </row>
    <row r="1450" spans="1:2" x14ac:dyDescent="0.2">
      <c r="A1450" s="3"/>
      <c r="B1450" s="3"/>
    </row>
    <row r="1451" spans="1:2" x14ac:dyDescent="0.2">
      <c r="A1451" s="3"/>
      <c r="B1451" s="3"/>
    </row>
    <row r="1452" spans="1:2" x14ac:dyDescent="0.2">
      <c r="A1452" s="3"/>
      <c r="B1452" s="3"/>
    </row>
    <row r="1453" spans="1:2" x14ac:dyDescent="0.2">
      <c r="A1453" s="3"/>
      <c r="B1453" s="3"/>
    </row>
    <row r="1454" spans="1:2" x14ac:dyDescent="0.2">
      <c r="A1454" s="3"/>
      <c r="B1454" s="3"/>
    </row>
    <row r="1455" spans="1:2" x14ac:dyDescent="0.2">
      <c r="A1455" s="3"/>
      <c r="B1455" s="3"/>
    </row>
    <row r="1456" spans="1:2" x14ac:dyDescent="0.2">
      <c r="A1456" s="3"/>
      <c r="B1456" s="3"/>
    </row>
    <row r="1457" spans="1:2" x14ac:dyDescent="0.2">
      <c r="A1457" s="3"/>
      <c r="B1457" s="3"/>
    </row>
    <row r="1458" spans="1:2" x14ac:dyDescent="0.2">
      <c r="A1458" s="3"/>
      <c r="B1458" s="3"/>
    </row>
    <row r="1459" spans="1:2" x14ac:dyDescent="0.2">
      <c r="A1459" s="3"/>
      <c r="B1459" s="3"/>
    </row>
    <row r="1460" spans="1:2" x14ac:dyDescent="0.2">
      <c r="A1460" s="3"/>
      <c r="B1460" s="3"/>
    </row>
    <row r="1461" spans="1:2" x14ac:dyDescent="0.2">
      <c r="A1461" s="3"/>
      <c r="B1461" s="3"/>
    </row>
    <row r="1462" spans="1:2" x14ac:dyDescent="0.2">
      <c r="A1462" s="3"/>
      <c r="B1462" s="3"/>
    </row>
    <row r="1463" spans="1:2" x14ac:dyDescent="0.2">
      <c r="A1463" s="3"/>
      <c r="B1463" s="3"/>
    </row>
    <row r="1464" spans="1:2" x14ac:dyDescent="0.2">
      <c r="A1464" s="3"/>
      <c r="B1464" s="3"/>
    </row>
    <row r="1465" spans="1:2" x14ac:dyDescent="0.2">
      <c r="A1465" s="3"/>
      <c r="B1465" s="3"/>
    </row>
    <row r="1466" spans="1:2" x14ac:dyDescent="0.2">
      <c r="A1466" s="3"/>
      <c r="B1466" s="3"/>
    </row>
    <row r="1467" spans="1:2" x14ac:dyDescent="0.2">
      <c r="A1467" s="3"/>
      <c r="B1467" s="3"/>
    </row>
    <row r="1468" spans="1:2" x14ac:dyDescent="0.2">
      <c r="A1468" s="3"/>
      <c r="B1468" s="3"/>
    </row>
    <row r="1469" spans="1:2" x14ac:dyDescent="0.2">
      <c r="A1469" s="3"/>
      <c r="B1469" s="3"/>
    </row>
    <row r="1470" spans="1:2" x14ac:dyDescent="0.2">
      <c r="A1470" s="3"/>
      <c r="B1470" s="3"/>
    </row>
    <row r="1471" spans="1:2" x14ac:dyDescent="0.2">
      <c r="A1471" s="3"/>
      <c r="B1471" s="3"/>
    </row>
    <row r="1472" spans="1:2" x14ac:dyDescent="0.2">
      <c r="A1472" s="3"/>
      <c r="B1472" s="3"/>
    </row>
    <row r="1473" spans="1:1" x14ac:dyDescent="0.2">
      <c r="A1473" s="3"/>
    </row>
  </sheetData>
  <mergeCells count="11">
    <mergeCell ref="F8:F10"/>
    <mergeCell ref="A4:G4"/>
    <mergeCell ref="D6:D10"/>
    <mergeCell ref="E6:G6"/>
    <mergeCell ref="E7:F7"/>
    <mergeCell ref="G7:G10"/>
    <mergeCell ref="E8:E10"/>
    <mergeCell ref="F5:G5"/>
    <mergeCell ref="A6:A10"/>
    <mergeCell ref="B6:B10"/>
    <mergeCell ref="C6:C10"/>
  </mergeCells>
  <pageMargins left="0.7" right="0.7" top="0.75" bottom="0.75" header="0.3" footer="0.3"/>
  <pageSetup paperSize="9" orientation="portrait" horizontalDpi="0" verticalDpi="0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workbookViewId="0"/>
  </sheetViews>
  <sheetFormatPr defaultRowHeight="12" x14ac:dyDescent="0.2"/>
  <cols>
    <col min="1" max="1" width="9.7109375" style="62" customWidth="1"/>
    <col min="2" max="2" width="4.42578125" style="62" customWidth="1"/>
    <col min="3" max="3" width="4.7109375" style="62" customWidth="1"/>
    <col min="4" max="4" width="4.42578125" style="62" customWidth="1"/>
    <col min="5" max="5" width="4.85546875" style="62" customWidth="1"/>
    <col min="6" max="6" width="5.5703125" style="62" customWidth="1"/>
    <col min="7" max="7" width="5.42578125" style="62" customWidth="1"/>
    <col min="8" max="8" width="5.85546875" style="62" customWidth="1"/>
    <col min="9" max="9" width="4.7109375" style="62" customWidth="1"/>
    <col min="10" max="10" width="6.28515625" style="62" customWidth="1"/>
    <col min="11" max="11" width="4.140625" style="62" customWidth="1"/>
    <col min="12" max="12" width="5.85546875" style="62" customWidth="1"/>
    <col min="13" max="13" width="4.42578125" style="62" customWidth="1"/>
    <col min="14" max="14" width="4.28515625" style="62" customWidth="1"/>
    <col min="15" max="15" width="4.85546875" style="62" customWidth="1"/>
    <col min="16" max="16" width="4.28515625" style="62" customWidth="1"/>
    <col min="17" max="17" width="4.85546875" style="62" customWidth="1"/>
    <col min="18" max="18" width="5.42578125" style="62" customWidth="1"/>
    <col min="19" max="19" width="5.140625" style="62" customWidth="1"/>
    <col min="20" max="20" width="4.5703125" style="62" customWidth="1"/>
    <col min="21" max="22" width="5.5703125" style="62" customWidth="1"/>
    <col min="23" max="23" width="5.28515625" style="62" customWidth="1"/>
    <col min="24" max="24" width="5.140625" style="62" customWidth="1"/>
    <col min="25" max="25" width="7" style="62" customWidth="1"/>
    <col min="26" max="26" width="6.7109375" style="62" customWidth="1"/>
    <col min="27" max="16384" width="9.140625" style="62"/>
  </cols>
  <sheetData>
    <row r="1" spans="1:26" ht="12.75" customHeight="1" x14ac:dyDescent="0.25">
      <c r="F1" s="63"/>
      <c r="P1" s="64"/>
      <c r="Q1" s="64"/>
      <c r="T1" s="64" t="s">
        <v>190</v>
      </c>
      <c r="U1" s="64"/>
      <c r="V1" s="64"/>
      <c r="W1" s="64"/>
      <c r="X1" s="64"/>
      <c r="Y1" s="64"/>
      <c r="Z1" s="64"/>
    </row>
    <row r="2" spans="1:26" ht="12.75" customHeight="1" x14ac:dyDescent="0.25">
      <c r="F2" s="481"/>
      <c r="G2" s="481"/>
      <c r="H2" s="481"/>
      <c r="I2" s="481"/>
      <c r="J2" s="142"/>
      <c r="P2" s="64"/>
      <c r="Q2" s="64"/>
      <c r="T2" s="64" t="s">
        <v>320</v>
      </c>
      <c r="U2" s="64"/>
      <c r="V2" s="64"/>
      <c r="W2" s="64"/>
      <c r="X2" s="64"/>
      <c r="Y2" s="64"/>
      <c r="Z2" s="64"/>
    </row>
    <row r="3" spans="1:26" ht="12.75" customHeight="1" x14ac:dyDescent="0.25">
      <c r="F3" s="142"/>
      <c r="G3" s="142"/>
      <c r="H3" s="142"/>
      <c r="I3" s="142"/>
      <c r="J3" s="142"/>
      <c r="P3" s="64"/>
      <c r="Q3" s="64"/>
      <c r="T3" s="64" t="s">
        <v>843</v>
      </c>
      <c r="U3" s="64"/>
      <c r="W3" s="80"/>
      <c r="X3" s="80"/>
      <c r="Y3" s="80"/>
      <c r="Z3" s="80"/>
    </row>
    <row r="4" spans="1:26" ht="12.75" customHeight="1" x14ac:dyDescent="0.25">
      <c r="F4" s="142"/>
      <c r="G4" s="142"/>
      <c r="H4" s="142"/>
      <c r="I4" s="142"/>
      <c r="J4" s="142"/>
      <c r="P4" s="64"/>
      <c r="Q4" s="64"/>
      <c r="T4" s="81"/>
      <c r="U4" s="81"/>
      <c r="X4" s="80"/>
      <c r="Y4" s="80"/>
      <c r="Z4" s="80" t="s">
        <v>191</v>
      </c>
    </row>
    <row r="5" spans="1:26" ht="15.75" customHeight="1" x14ac:dyDescent="0.2">
      <c r="A5" s="482" t="s">
        <v>250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  <c r="Y5" s="482"/>
      <c r="Z5" s="482"/>
    </row>
    <row r="6" spans="1:26" ht="15.75" customHeight="1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</row>
    <row r="7" spans="1:26" ht="12.75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Z7" s="66" t="s">
        <v>168</v>
      </c>
    </row>
    <row r="8" spans="1:26" ht="158.25" customHeight="1" x14ac:dyDescent="0.2">
      <c r="A8" s="67" t="s">
        <v>176</v>
      </c>
      <c r="B8" s="83" t="s">
        <v>192</v>
      </c>
      <c r="C8" s="83" t="s">
        <v>193</v>
      </c>
      <c r="D8" s="83" t="s">
        <v>194</v>
      </c>
      <c r="E8" s="83" t="s">
        <v>195</v>
      </c>
      <c r="F8" s="83" t="s">
        <v>196</v>
      </c>
      <c r="G8" s="83" t="s">
        <v>197</v>
      </c>
      <c r="H8" s="82" t="s">
        <v>198</v>
      </c>
      <c r="I8" s="82" t="s">
        <v>199</v>
      </c>
      <c r="J8" s="82" t="s">
        <v>200</v>
      </c>
      <c r="K8" s="83" t="s">
        <v>216</v>
      </c>
      <c r="L8" s="83" t="s">
        <v>201</v>
      </c>
      <c r="M8" s="83" t="s">
        <v>202</v>
      </c>
      <c r="N8" s="83" t="s">
        <v>203</v>
      </c>
      <c r="O8" s="83" t="s">
        <v>204</v>
      </c>
      <c r="P8" s="83" t="s">
        <v>205</v>
      </c>
      <c r="Q8" s="84" t="s">
        <v>206</v>
      </c>
      <c r="R8" s="84" t="s">
        <v>207</v>
      </c>
      <c r="S8" s="84" t="s">
        <v>208</v>
      </c>
      <c r="T8" s="84" t="s">
        <v>209</v>
      </c>
      <c r="U8" s="83" t="s">
        <v>252</v>
      </c>
      <c r="V8" s="83" t="s">
        <v>210</v>
      </c>
      <c r="W8" s="83" t="s">
        <v>211</v>
      </c>
      <c r="X8" s="83" t="s">
        <v>213</v>
      </c>
      <c r="Y8" s="83" t="s">
        <v>245</v>
      </c>
      <c r="Z8" s="67" t="s">
        <v>71</v>
      </c>
    </row>
    <row r="9" spans="1:26" ht="35.25" customHeight="1" x14ac:dyDescent="0.2">
      <c r="A9" s="166" t="s">
        <v>212</v>
      </c>
      <c r="B9" s="91">
        <v>0.8</v>
      </c>
      <c r="C9" s="92">
        <v>28.8</v>
      </c>
      <c r="D9" s="91">
        <v>35.799999999999997</v>
      </c>
      <c r="E9" s="91"/>
      <c r="F9" s="92">
        <v>200.6</v>
      </c>
      <c r="G9" s="91">
        <v>8.1</v>
      </c>
      <c r="H9" s="93">
        <v>175</v>
      </c>
      <c r="I9" s="93">
        <v>457</v>
      </c>
      <c r="J9" s="93">
        <v>0.6</v>
      </c>
      <c r="K9" s="91">
        <v>16.2</v>
      </c>
      <c r="L9" s="91">
        <v>6.2</v>
      </c>
      <c r="M9" s="92">
        <v>17</v>
      </c>
      <c r="N9" s="91">
        <v>6.5</v>
      </c>
      <c r="O9" s="92">
        <v>13</v>
      </c>
      <c r="P9" s="94">
        <v>0.6</v>
      </c>
      <c r="Q9" s="95">
        <v>315.5</v>
      </c>
      <c r="R9" s="95">
        <v>368.5</v>
      </c>
      <c r="S9" s="95"/>
      <c r="T9" s="95"/>
      <c r="U9" s="91"/>
      <c r="V9" s="91">
        <v>3.2</v>
      </c>
      <c r="W9" s="92">
        <v>1.7</v>
      </c>
      <c r="X9" s="91">
        <v>66.3</v>
      </c>
      <c r="Y9" s="91">
        <v>104.1</v>
      </c>
      <c r="Z9" s="100">
        <f>SUM(B9:Y9)</f>
        <v>1825.5000000000002</v>
      </c>
    </row>
    <row r="10" spans="1:26" ht="39.75" customHeight="1" x14ac:dyDescent="0.2">
      <c r="A10" s="166" t="s">
        <v>214</v>
      </c>
      <c r="B10" s="96"/>
      <c r="C10" s="96"/>
      <c r="D10" s="96"/>
      <c r="E10" s="96">
        <v>529.70000000000005</v>
      </c>
      <c r="F10" s="96"/>
      <c r="G10" s="96"/>
      <c r="H10" s="97"/>
      <c r="I10" s="96"/>
      <c r="J10" s="96"/>
      <c r="K10" s="97"/>
      <c r="L10" s="96"/>
      <c r="M10" s="96"/>
      <c r="N10" s="96"/>
      <c r="O10" s="97"/>
      <c r="P10" s="98"/>
      <c r="Q10" s="96"/>
      <c r="R10" s="96"/>
      <c r="S10" s="96"/>
      <c r="T10" s="96"/>
      <c r="U10" s="96"/>
      <c r="V10" s="96"/>
      <c r="W10" s="99"/>
      <c r="X10" s="96"/>
      <c r="Y10" s="96"/>
      <c r="Z10" s="100">
        <f>SUM(B10:Y10)</f>
        <v>529.70000000000005</v>
      </c>
    </row>
    <row r="11" spans="1:26" ht="51" customHeight="1" x14ac:dyDescent="0.2">
      <c r="A11" s="167" t="s">
        <v>183</v>
      </c>
      <c r="B11" s="101"/>
      <c r="C11" s="102"/>
      <c r="D11" s="102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102"/>
      <c r="R11" s="102"/>
      <c r="S11" s="101">
        <v>263.10000000000002</v>
      </c>
      <c r="T11" s="101">
        <v>171</v>
      </c>
      <c r="U11" s="101">
        <v>72.099999999999994</v>
      </c>
      <c r="V11" s="102"/>
      <c r="W11" s="104"/>
      <c r="X11" s="102"/>
      <c r="Y11" s="102"/>
      <c r="Z11" s="100">
        <f>SUM(B11:Y11)</f>
        <v>506.20000000000005</v>
      </c>
    </row>
    <row r="12" spans="1:26" ht="39" customHeight="1" x14ac:dyDescent="0.2">
      <c r="A12" s="167" t="s">
        <v>249</v>
      </c>
      <c r="B12" s="101"/>
      <c r="C12" s="102"/>
      <c r="D12" s="102"/>
      <c r="E12" s="101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  <c r="Q12" s="102"/>
      <c r="R12" s="101">
        <v>270</v>
      </c>
      <c r="S12" s="101"/>
      <c r="T12" s="101"/>
      <c r="U12" s="101"/>
      <c r="V12" s="102"/>
      <c r="W12" s="104"/>
      <c r="X12" s="102"/>
      <c r="Y12" s="102"/>
      <c r="Z12" s="100">
        <f>SUM(B12:Y12)</f>
        <v>270</v>
      </c>
    </row>
    <row r="13" spans="1:26" x14ac:dyDescent="0.2">
      <c r="A13" s="168" t="s">
        <v>71</v>
      </c>
      <c r="B13" s="105">
        <f t="shared" ref="B13:Y13" si="0">B9+B10+B11+B12</f>
        <v>0.8</v>
      </c>
      <c r="C13" s="105">
        <f t="shared" si="0"/>
        <v>28.8</v>
      </c>
      <c r="D13" s="105">
        <f t="shared" si="0"/>
        <v>35.799999999999997</v>
      </c>
      <c r="E13" s="105">
        <f t="shared" si="0"/>
        <v>529.70000000000005</v>
      </c>
      <c r="F13" s="105">
        <f t="shared" si="0"/>
        <v>200.6</v>
      </c>
      <c r="G13" s="105">
        <f t="shared" si="0"/>
        <v>8.1</v>
      </c>
      <c r="H13" s="105">
        <f t="shared" si="0"/>
        <v>175</v>
      </c>
      <c r="I13" s="105">
        <f t="shared" si="0"/>
        <v>457</v>
      </c>
      <c r="J13" s="105">
        <f t="shared" si="0"/>
        <v>0.6</v>
      </c>
      <c r="K13" s="105">
        <f t="shared" si="0"/>
        <v>16.2</v>
      </c>
      <c r="L13" s="105">
        <f t="shared" si="0"/>
        <v>6.2</v>
      </c>
      <c r="M13" s="105">
        <f t="shared" si="0"/>
        <v>17</v>
      </c>
      <c r="N13" s="105">
        <f t="shared" si="0"/>
        <v>6.5</v>
      </c>
      <c r="O13" s="105">
        <f t="shared" si="0"/>
        <v>13</v>
      </c>
      <c r="P13" s="105">
        <f t="shared" si="0"/>
        <v>0.6</v>
      </c>
      <c r="Q13" s="105">
        <f t="shared" si="0"/>
        <v>315.5</v>
      </c>
      <c r="R13" s="105">
        <f t="shared" si="0"/>
        <v>638.5</v>
      </c>
      <c r="S13" s="105">
        <f t="shared" si="0"/>
        <v>263.10000000000002</v>
      </c>
      <c r="T13" s="105">
        <f t="shared" si="0"/>
        <v>171</v>
      </c>
      <c r="U13" s="105">
        <f t="shared" si="0"/>
        <v>72.099999999999994</v>
      </c>
      <c r="V13" s="105">
        <f t="shared" si="0"/>
        <v>3.2</v>
      </c>
      <c r="W13" s="169">
        <f t="shared" si="0"/>
        <v>1.7</v>
      </c>
      <c r="X13" s="105">
        <f t="shared" si="0"/>
        <v>66.3</v>
      </c>
      <c r="Y13" s="105">
        <f t="shared" si="0"/>
        <v>104.1</v>
      </c>
      <c r="Z13" s="170">
        <f>SUM(B13:Y13)</f>
        <v>3131.3999999999996</v>
      </c>
    </row>
    <row r="14" spans="1:26" x14ac:dyDescent="0.2">
      <c r="A14" s="65"/>
      <c r="L14" s="65"/>
      <c r="M14" s="65"/>
      <c r="N14" s="65"/>
      <c r="O14" s="65"/>
    </row>
    <row r="15" spans="1:26" x14ac:dyDescent="0.2">
      <c r="A15" s="65"/>
      <c r="M15" s="106"/>
      <c r="N15" s="106"/>
      <c r="O15" s="106"/>
      <c r="P15" s="106"/>
    </row>
    <row r="16" spans="1:26" x14ac:dyDescent="0.2">
      <c r="A16" s="65"/>
    </row>
    <row r="17" spans="1:1" x14ac:dyDescent="0.2">
      <c r="A17" s="65"/>
    </row>
    <row r="18" spans="1:1" x14ac:dyDescent="0.2">
      <c r="A18" s="65"/>
    </row>
    <row r="19" spans="1:1" x14ac:dyDescent="0.2">
      <c r="A19" s="65"/>
    </row>
    <row r="20" spans="1:1" x14ac:dyDescent="0.2">
      <c r="A20" s="65"/>
    </row>
    <row r="21" spans="1:1" x14ac:dyDescent="0.2">
      <c r="A21" s="65"/>
    </row>
    <row r="22" spans="1:1" x14ac:dyDescent="0.2">
      <c r="A22" s="65"/>
    </row>
    <row r="23" spans="1:1" x14ac:dyDescent="0.2">
      <c r="A23" s="65"/>
    </row>
    <row r="24" spans="1:1" x14ac:dyDescent="0.2">
      <c r="A24" s="65"/>
    </row>
    <row r="25" spans="1:1" x14ac:dyDescent="0.2">
      <c r="A25" s="65"/>
    </row>
    <row r="26" spans="1:1" x14ac:dyDescent="0.2">
      <c r="A26" s="65"/>
    </row>
    <row r="27" spans="1:1" x14ac:dyDescent="0.2">
      <c r="A27" s="65"/>
    </row>
    <row r="28" spans="1:1" x14ac:dyDescent="0.2">
      <c r="A28" s="65"/>
    </row>
    <row r="29" spans="1:1" x14ac:dyDescent="0.2">
      <c r="A29" s="65"/>
    </row>
    <row r="30" spans="1:1" x14ac:dyDescent="0.2">
      <c r="A30" s="65"/>
    </row>
    <row r="31" spans="1:1" x14ac:dyDescent="0.2">
      <c r="A31" s="65"/>
    </row>
    <row r="32" spans="1:1" x14ac:dyDescent="0.2">
      <c r="A32" s="65"/>
    </row>
    <row r="33" spans="1:1" x14ac:dyDescent="0.2">
      <c r="A33" s="65"/>
    </row>
    <row r="34" spans="1:1" x14ac:dyDescent="0.2">
      <c r="A34" s="65"/>
    </row>
    <row r="35" spans="1:1" x14ac:dyDescent="0.2">
      <c r="A35" s="65"/>
    </row>
    <row r="36" spans="1:1" x14ac:dyDescent="0.2">
      <c r="A36" s="65"/>
    </row>
    <row r="37" spans="1:1" x14ac:dyDescent="0.2">
      <c r="A37" s="65"/>
    </row>
    <row r="38" spans="1:1" x14ac:dyDescent="0.2">
      <c r="A38" s="65"/>
    </row>
    <row r="39" spans="1:1" x14ac:dyDescent="0.2">
      <c r="A39" s="65"/>
    </row>
    <row r="40" spans="1:1" x14ac:dyDescent="0.2">
      <c r="A40" s="65"/>
    </row>
    <row r="41" spans="1:1" x14ac:dyDescent="0.2">
      <c r="A41" s="65"/>
    </row>
    <row r="42" spans="1:1" x14ac:dyDescent="0.2">
      <c r="A42" s="65"/>
    </row>
    <row r="43" spans="1:1" x14ac:dyDescent="0.2">
      <c r="A43" s="65"/>
    </row>
    <row r="44" spans="1:1" x14ac:dyDescent="0.2">
      <c r="A44" s="65"/>
    </row>
    <row r="45" spans="1:1" x14ac:dyDescent="0.2">
      <c r="A45" s="65"/>
    </row>
    <row r="46" spans="1:1" x14ac:dyDescent="0.2">
      <c r="A46" s="65"/>
    </row>
    <row r="47" spans="1:1" x14ac:dyDescent="0.2">
      <c r="A47" s="65"/>
    </row>
    <row r="48" spans="1:1" x14ac:dyDescent="0.2">
      <c r="A48" s="65"/>
    </row>
    <row r="49" spans="1:1" x14ac:dyDescent="0.2">
      <c r="A49" s="65"/>
    </row>
    <row r="50" spans="1:1" x14ac:dyDescent="0.2">
      <c r="A50" s="65"/>
    </row>
    <row r="51" spans="1:1" x14ac:dyDescent="0.2">
      <c r="A51" s="65"/>
    </row>
    <row r="52" spans="1:1" x14ac:dyDescent="0.2">
      <c r="A52" s="65"/>
    </row>
    <row r="53" spans="1:1" x14ac:dyDescent="0.2">
      <c r="A53" s="65"/>
    </row>
    <row r="54" spans="1:1" x14ac:dyDescent="0.2">
      <c r="A54" s="65"/>
    </row>
    <row r="55" spans="1:1" x14ac:dyDescent="0.2">
      <c r="A55" s="65"/>
    </row>
    <row r="56" spans="1:1" x14ac:dyDescent="0.2">
      <c r="A56" s="65"/>
    </row>
    <row r="57" spans="1:1" x14ac:dyDescent="0.2">
      <c r="A57" s="65"/>
    </row>
    <row r="58" spans="1:1" x14ac:dyDescent="0.2">
      <c r="A58" s="65"/>
    </row>
    <row r="59" spans="1:1" x14ac:dyDescent="0.2">
      <c r="A59" s="65"/>
    </row>
    <row r="60" spans="1:1" x14ac:dyDescent="0.2">
      <c r="A60" s="65"/>
    </row>
    <row r="61" spans="1:1" x14ac:dyDescent="0.2">
      <c r="A61" s="65"/>
    </row>
    <row r="62" spans="1:1" x14ac:dyDescent="0.2">
      <c r="A62" s="65"/>
    </row>
    <row r="63" spans="1:1" x14ac:dyDescent="0.2">
      <c r="A63" s="65"/>
    </row>
    <row r="64" spans="1:1" x14ac:dyDescent="0.2">
      <c r="A64" s="65"/>
    </row>
    <row r="65" spans="1:1" x14ac:dyDescent="0.2">
      <c r="A65" s="65"/>
    </row>
    <row r="66" spans="1:1" x14ac:dyDescent="0.2">
      <c r="A66" s="65"/>
    </row>
    <row r="67" spans="1:1" x14ac:dyDescent="0.2">
      <c r="A67" s="65"/>
    </row>
    <row r="68" spans="1:1" x14ac:dyDescent="0.2">
      <c r="A68" s="65"/>
    </row>
    <row r="69" spans="1:1" x14ac:dyDescent="0.2">
      <c r="A69" s="65"/>
    </row>
    <row r="70" spans="1:1" x14ac:dyDescent="0.2">
      <c r="A70" s="65"/>
    </row>
    <row r="71" spans="1:1" x14ac:dyDescent="0.2">
      <c r="A71" s="65"/>
    </row>
    <row r="72" spans="1:1" x14ac:dyDescent="0.2">
      <c r="A72" s="65"/>
    </row>
    <row r="73" spans="1:1" x14ac:dyDescent="0.2">
      <c r="A73" s="65"/>
    </row>
    <row r="74" spans="1:1" x14ac:dyDescent="0.2">
      <c r="A74" s="65"/>
    </row>
  </sheetData>
  <mergeCells count="2">
    <mergeCell ref="F2:I2"/>
    <mergeCell ref="A5:Z6"/>
  </mergeCells>
  <pageMargins left="0.5118110236220472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RowHeight="12.75" x14ac:dyDescent="0.2"/>
  <cols>
    <col min="1" max="1" width="8.28515625" customWidth="1"/>
    <col min="2" max="2" width="50.28515625" customWidth="1"/>
    <col min="3" max="3" width="26.5703125" customWidth="1"/>
  </cols>
  <sheetData>
    <row r="1" spans="1:5" x14ac:dyDescent="0.2">
      <c r="C1" t="s">
        <v>0</v>
      </c>
    </row>
    <row r="2" spans="1:5" x14ac:dyDescent="0.2">
      <c r="C2" s="6" t="s">
        <v>260</v>
      </c>
    </row>
    <row r="3" spans="1:5" x14ac:dyDescent="0.2">
      <c r="C3" s="6" t="s">
        <v>843</v>
      </c>
    </row>
    <row r="4" spans="1:5" x14ac:dyDescent="0.2">
      <c r="C4" s="107" t="s">
        <v>256</v>
      </c>
    </row>
    <row r="5" spans="1:5" ht="15" x14ac:dyDescent="0.2">
      <c r="A5" s="483" t="s">
        <v>261</v>
      </c>
      <c r="B5" s="483"/>
      <c r="C5" s="483"/>
      <c r="D5" s="114"/>
    </row>
    <row r="6" spans="1:5" ht="15.75" x14ac:dyDescent="0.25">
      <c r="A6" s="483"/>
      <c r="B6" s="483"/>
      <c r="C6" s="483"/>
      <c r="D6" s="115"/>
      <c r="E6" s="73"/>
    </row>
    <row r="7" spans="1:5" x14ac:dyDescent="0.2">
      <c r="C7" s="44" t="s">
        <v>168</v>
      </c>
    </row>
    <row r="8" spans="1:5" x14ac:dyDescent="0.2">
      <c r="A8" s="116" t="s">
        <v>111</v>
      </c>
      <c r="B8" s="116" t="s">
        <v>257</v>
      </c>
      <c r="C8" s="116" t="s">
        <v>258</v>
      </c>
    </row>
    <row r="9" spans="1:5" x14ac:dyDescent="0.2">
      <c r="A9" s="45"/>
      <c r="C9" s="45"/>
    </row>
    <row r="10" spans="1:5" x14ac:dyDescent="0.2">
      <c r="A10" s="133" t="s">
        <v>2</v>
      </c>
      <c r="B10" s="72" t="s">
        <v>269</v>
      </c>
      <c r="C10" s="134">
        <f>C11+C14+C15</f>
        <v>1513</v>
      </c>
    </row>
    <row r="11" spans="1:5" x14ac:dyDescent="0.2">
      <c r="A11" s="117" t="s">
        <v>4</v>
      </c>
      <c r="B11" s="37" t="s">
        <v>259</v>
      </c>
      <c r="C11" s="118">
        <f>C12+C13</f>
        <v>1472.9</v>
      </c>
    </row>
    <row r="12" spans="1:5" x14ac:dyDescent="0.2">
      <c r="A12" s="117" t="s">
        <v>6</v>
      </c>
      <c r="B12" s="37" t="s">
        <v>267</v>
      </c>
      <c r="C12" s="86">
        <v>1005.1</v>
      </c>
    </row>
    <row r="13" spans="1:5" x14ac:dyDescent="0.2">
      <c r="A13" s="117" t="s">
        <v>7</v>
      </c>
      <c r="B13" s="37" t="s">
        <v>268</v>
      </c>
      <c r="C13" s="86">
        <v>467.8</v>
      </c>
    </row>
    <row r="14" spans="1:5" x14ac:dyDescent="0.2">
      <c r="A14" s="117" t="s">
        <v>8</v>
      </c>
      <c r="B14" s="37" t="s">
        <v>262</v>
      </c>
      <c r="C14" s="86">
        <v>31.1</v>
      </c>
    </row>
    <row r="15" spans="1:5" x14ac:dyDescent="0.2">
      <c r="A15" s="117" t="s">
        <v>12</v>
      </c>
      <c r="B15" s="37" t="s">
        <v>264</v>
      </c>
      <c r="C15" s="86">
        <v>9</v>
      </c>
    </row>
    <row r="16" spans="1:5" x14ac:dyDescent="0.2">
      <c r="A16" s="135" t="s">
        <v>14</v>
      </c>
      <c r="B16" s="136" t="s">
        <v>263</v>
      </c>
      <c r="C16" s="137">
        <v>1000</v>
      </c>
    </row>
    <row r="17" spans="1:3" x14ac:dyDescent="0.2">
      <c r="A17" s="484" t="s">
        <v>71</v>
      </c>
      <c r="B17" s="485"/>
      <c r="C17" s="137">
        <f>C10+C16</f>
        <v>2513</v>
      </c>
    </row>
    <row r="19" spans="1:3" x14ac:dyDescent="0.2">
      <c r="B19" s="6" t="s">
        <v>326</v>
      </c>
    </row>
  </sheetData>
  <mergeCells count="2">
    <mergeCell ref="A5:C6"/>
    <mergeCell ref="A17:B1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workbookViewId="0"/>
  </sheetViews>
  <sheetFormatPr defaultRowHeight="12.75" x14ac:dyDescent="0.2"/>
  <cols>
    <col min="2" max="2" width="36.85546875" customWidth="1"/>
    <col min="3" max="3" width="5.85546875" customWidth="1"/>
  </cols>
  <sheetData>
    <row r="1" spans="1:7" x14ac:dyDescent="0.2">
      <c r="E1" s="7" t="s">
        <v>0</v>
      </c>
    </row>
    <row r="2" spans="1:7" x14ac:dyDescent="0.2">
      <c r="E2" s="8" t="s">
        <v>260</v>
      </c>
    </row>
    <row r="3" spans="1:7" x14ac:dyDescent="0.2">
      <c r="E3" s="8" t="s">
        <v>842</v>
      </c>
    </row>
    <row r="4" spans="1:7" x14ac:dyDescent="0.2">
      <c r="E4" s="7"/>
      <c r="G4" s="107" t="s">
        <v>265</v>
      </c>
    </row>
    <row r="5" spans="1:7" ht="23.25" customHeight="1" x14ac:dyDescent="0.2">
      <c r="A5" s="483" t="s">
        <v>266</v>
      </c>
      <c r="B5" s="483"/>
      <c r="C5" s="483"/>
      <c r="D5" s="483"/>
      <c r="E5" s="483"/>
      <c r="F5" s="483"/>
      <c r="G5" s="483"/>
    </row>
    <row r="6" spans="1:7" x14ac:dyDescent="0.2">
      <c r="A6" s="483"/>
      <c r="B6" s="483"/>
      <c r="C6" s="483"/>
      <c r="D6" s="483"/>
      <c r="E6" s="483"/>
      <c r="F6" s="483"/>
      <c r="G6" s="483"/>
    </row>
    <row r="7" spans="1:7" x14ac:dyDescent="0.2">
      <c r="F7" s="486" t="s">
        <v>168</v>
      </c>
      <c r="G7" s="486"/>
    </row>
    <row r="8" spans="1:7" x14ac:dyDescent="0.2">
      <c r="A8" s="471" t="s">
        <v>111</v>
      </c>
      <c r="B8" s="487" t="s">
        <v>112</v>
      </c>
      <c r="C8" s="478" t="s">
        <v>100</v>
      </c>
      <c r="D8" s="490" t="s">
        <v>71</v>
      </c>
      <c r="E8" s="468" t="s">
        <v>65</v>
      </c>
      <c r="F8" s="469"/>
      <c r="G8" s="470"/>
    </row>
    <row r="9" spans="1:7" x14ac:dyDescent="0.2">
      <c r="A9" s="472"/>
      <c r="B9" s="488"/>
      <c r="C9" s="479"/>
      <c r="D9" s="491"/>
      <c r="E9" s="468" t="s">
        <v>66</v>
      </c>
      <c r="F9" s="469"/>
      <c r="G9" s="471" t="s">
        <v>67</v>
      </c>
    </row>
    <row r="10" spans="1:7" x14ac:dyDescent="0.2">
      <c r="A10" s="472"/>
      <c r="B10" s="488"/>
      <c r="C10" s="479"/>
      <c r="D10" s="491"/>
      <c r="E10" s="461" t="s">
        <v>69</v>
      </c>
      <c r="F10" s="461" t="s">
        <v>68</v>
      </c>
      <c r="G10" s="472"/>
    </row>
    <row r="11" spans="1:7" x14ac:dyDescent="0.2">
      <c r="A11" s="472"/>
      <c r="B11" s="488"/>
      <c r="C11" s="479"/>
      <c r="D11" s="491"/>
      <c r="E11" s="462"/>
      <c r="F11" s="462"/>
      <c r="G11" s="472"/>
    </row>
    <row r="12" spans="1:7" x14ac:dyDescent="0.2">
      <c r="A12" s="473"/>
      <c r="B12" s="489"/>
      <c r="C12" s="480"/>
      <c r="D12" s="492"/>
      <c r="E12" s="463"/>
      <c r="F12" s="463"/>
      <c r="G12" s="473"/>
    </row>
    <row r="13" spans="1:7" x14ac:dyDescent="0.2">
      <c r="A13" s="9">
        <v>1</v>
      </c>
      <c r="B13" s="108">
        <v>2</v>
      </c>
      <c r="C13" s="10">
        <v>3</v>
      </c>
      <c r="D13" s="9">
        <v>4</v>
      </c>
      <c r="E13" s="9">
        <v>5</v>
      </c>
      <c r="F13" s="9">
        <v>6</v>
      </c>
      <c r="G13" s="9">
        <v>7</v>
      </c>
    </row>
    <row r="14" spans="1:7" x14ac:dyDescent="0.2">
      <c r="A14" s="45"/>
      <c r="C14" s="45"/>
      <c r="E14" s="45"/>
      <c r="G14" s="45"/>
    </row>
    <row r="15" spans="1:7" x14ac:dyDescent="0.2">
      <c r="A15" s="109" t="s">
        <v>280</v>
      </c>
      <c r="B15" s="74" t="s">
        <v>171</v>
      </c>
      <c r="C15" s="16"/>
      <c r="D15" s="73">
        <f>E15+G15</f>
        <v>23.5</v>
      </c>
      <c r="E15" s="109">
        <f>E17</f>
        <v>23.5</v>
      </c>
      <c r="F15" s="109">
        <f>F17</f>
        <v>21.8</v>
      </c>
      <c r="G15" s="1"/>
    </row>
    <row r="16" spans="1:7" x14ac:dyDescent="0.2">
      <c r="A16" s="1"/>
      <c r="B16" s="18" t="s">
        <v>65</v>
      </c>
      <c r="C16" s="16"/>
      <c r="E16" s="1"/>
      <c r="G16" s="1"/>
    </row>
    <row r="17" spans="1:7" x14ac:dyDescent="0.2">
      <c r="A17" s="1" t="s">
        <v>4</v>
      </c>
      <c r="B17" s="19" t="s">
        <v>120</v>
      </c>
      <c r="C17" s="40" t="s">
        <v>108</v>
      </c>
      <c r="D17" s="121">
        <f t="shared" ref="D17:D18" si="0">E17+G17</f>
        <v>23.5</v>
      </c>
      <c r="E17" s="122">
        <f>E18</f>
        <v>23.5</v>
      </c>
      <c r="F17" s="122">
        <f>F18</f>
        <v>21.8</v>
      </c>
      <c r="G17" s="122"/>
    </row>
    <row r="18" spans="1:7" x14ac:dyDescent="0.2">
      <c r="A18" s="149" t="s">
        <v>6</v>
      </c>
      <c r="B18" s="150" t="s">
        <v>270</v>
      </c>
      <c r="C18" s="149"/>
      <c r="D18" s="151">
        <f t="shared" si="0"/>
        <v>23.5</v>
      </c>
      <c r="E18" s="149">
        <v>23.5</v>
      </c>
      <c r="F18" s="151">
        <v>21.8</v>
      </c>
      <c r="G18" s="149"/>
    </row>
    <row r="19" spans="1:7" x14ac:dyDescent="0.2">
      <c r="A19" s="109" t="s">
        <v>14</v>
      </c>
      <c r="B19" s="148" t="s">
        <v>124</v>
      </c>
      <c r="C19" s="152"/>
      <c r="D19" s="154">
        <f>E19+G19</f>
        <v>142</v>
      </c>
      <c r="E19" s="156">
        <f>E21</f>
        <v>0</v>
      </c>
      <c r="F19" s="154"/>
      <c r="G19" s="156">
        <f>G21</f>
        <v>142</v>
      </c>
    </row>
    <row r="20" spans="1:7" x14ac:dyDescent="0.2">
      <c r="A20" s="1"/>
      <c r="B20" s="16" t="s">
        <v>65</v>
      </c>
      <c r="C20" s="16"/>
      <c r="D20" s="13"/>
      <c r="E20" s="86"/>
      <c r="F20" s="13"/>
      <c r="G20" s="86"/>
    </row>
    <row r="21" spans="1:7" x14ac:dyDescent="0.2">
      <c r="A21" s="49" t="s">
        <v>15</v>
      </c>
      <c r="B21" s="12" t="s">
        <v>116</v>
      </c>
      <c r="C21" s="20" t="s">
        <v>104</v>
      </c>
      <c r="D21" s="127">
        <f>E21+G21</f>
        <v>142</v>
      </c>
      <c r="E21" s="128">
        <f>E22</f>
        <v>0</v>
      </c>
      <c r="F21" s="127"/>
      <c r="G21" s="128">
        <f>G22</f>
        <v>142</v>
      </c>
    </row>
    <row r="22" spans="1:7" x14ac:dyDescent="0.2">
      <c r="A22" s="153" t="s">
        <v>16</v>
      </c>
      <c r="B22" s="143" t="s">
        <v>270</v>
      </c>
      <c r="C22" s="1"/>
      <c r="D22" s="155">
        <f t="shared" ref="D22:D26" si="1">E22+G22</f>
        <v>142</v>
      </c>
      <c r="E22" s="119">
        <v>0</v>
      </c>
      <c r="F22" s="71"/>
      <c r="G22" s="119">
        <v>142</v>
      </c>
    </row>
    <row r="23" spans="1:7" x14ac:dyDescent="0.2">
      <c r="A23" s="109" t="s">
        <v>18</v>
      </c>
      <c r="B23" s="77" t="s">
        <v>135</v>
      </c>
      <c r="C23" s="78"/>
      <c r="D23" s="154">
        <f t="shared" si="1"/>
        <v>15</v>
      </c>
      <c r="E23" s="134">
        <f>E25</f>
        <v>15</v>
      </c>
      <c r="F23" s="73"/>
      <c r="G23" s="109"/>
    </row>
    <row r="24" spans="1:7" x14ac:dyDescent="0.2">
      <c r="A24" s="1"/>
      <c r="B24" s="18" t="s">
        <v>65</v>
      </c>
      <c r="C24" s="79"/>
      <c r="D24" s="13"/>
      <c r="E24" s="86"/>
      <c r="G24" s="1"/>
    </row>
    <row r="25" spans="1:7" ht="24" x14ac:dyDescent="0.2">
      <c r="A25" s="49" t="s">
        <v>20</v>
      </c>
      <c r="B25" s="23" t="s">
        <v>117</v>
      </c>
      <c r="C25" s="20" t="s">
        <v>106</v>
      </c>
      <c r="D25" s="127">
        <f t="shared" si="1"/>
        <v>15</v>
      </c>
      <c r="E25" s="128">
        <f>E26</f>
        <v>15</v>
      </c>
      <c r="G25" s="1"/>
    </row>
    <row r="26" spans="1:7" x14ac:dyDescent="0.2">
      <c r="A26" s="153" t="s">
        <v>159</v>
      </c>
      <c r="B26" s="150" t="s">
        <v>270</v>
      </c>
      <c r="C26" s="149"/>
      <c r="D26" s="71">
        <f t="shared" si="1"/>
        <v>15</v>
      </c>
      <c r="E26" s="119">
        <v>15</v>
      </c>
      <c r="F26" s="151"/>
      <c r="G26" s="149"/>
    </row>
    <row r="27" spans="1:7" x14ac:dyDescent="0.2">
      <c r="A27" s="34" t="s">
        <v>23</v>
      </c>
      <c r="B27" s="15" t="s">
        <v>64</v>
      </c>
      <c r="C27" s="35"/>
      <c r="D27" s="154">
        <f>E27+G27</f>
        <v>2332.5</v>
      </c>
      <c r="E27" s="134">
        <f>E29+E33+E35+E39+E41+E44+E61+E63</f>
        <v>629.6</v>
      </c>
      <c r="F27" s="134"/>
      <c r="G27" s="134">
        <f t="shared" ref="G27" si="2">G29+G33+G35+G39+G41+G44+G61+G63</f>
        <v>1702.9</v>
      </c>
    </row>
    <row r="28" spans="1:7" x14ac:dyDescent="0.2">
      <c r="A28" s="17"/>
      <c r="B28" s="18" t="s">
        <v>65</v>
      </c>
      <c r="C28" s="17"/>
      <c r="E28" s="1"/>
      <c r="G28" s="1"/>
    </row>
    <row r="29" spans="1:7" x14ac:dyDescent="0.2">
      <c r="A29" s="17" t="s">
        <v>25</v>
      </c>
      <c r="B29" s="120" t="s">
        <v>120</v>
      </c>
      <c r="C29" s="40" t="s">
        <v>108</v>
      </c>
      <c r="D29" s="127">
        <f>E29+G29</f>
        <v>242.5</v>
      </c>
      <c r="E29" s="122">
        <f>E30+E31+E32</f>
        <v>75.099999999999994</v>
      </c>
      <c r="F29" s="122"/>
      <c r="G29" s="122">
        <f t="shared" ref="G29" si="3">G30+G31+G32</f>
        <v>167.4</v>
      </c>
    </row>
    <row r="30" spans="1:7" x14ac:dyDescent="0.2">
      <c r="A30" s="17" t="s">
        <v>160</v>
      </c>
      <c r="B30" s="143" t="s">
        <v>270</v>
      </c>
      <c r="C30" s="40"/>
      <c r="D30" s="6">
        <f t="shared" ref="D30:D31" si="4">E30+G30</f>
        <v>51.4</v>
      </c>
      <c r="E30" s="49">
        <v>51.4</v>
      </c>
      <c r="F30" s="6"/>
      <c r="G30" s="49"/>
    </row>
    <row r="31" spans="1:7" x14ac:dyDescent="0.2">
      <c r="A31" s="17" t="s">
        <v>161</v>
      </c>
      <c r="B31" s="143" t="s">
        <v>272</v>
      </c>
      <c r="C31" s="40"/>
      <c r="D31" s="6">
        <f t="shared" si="4"/>
        <v>36.299999999999997</v>
      </c>
      <c r="E31" s="49">
        <v>23.7</v>
      </c>
      <c r="F31" s="6"/>
      <c r="G31" s="49">
        <v>12.6</v>
      </c>
    </row>
    <row r="32" spans="1:7" x14ac:dyDescent="0.2">
      <c r="A32" s="17" t="s">
        <v>162</v>
      </c>
      <c r="B32" s="195" t="s">
        <v>271</v>
      </c>
      <c r="C32" s="17"/>
      <c r="D32">
        <f>E32+G32</f>
        <v>154.80000000000001</v>
      </c>
      <c r="E32" s="86">
        <v>0</v>
      </c>
      <c r="G32" s="1">
        <v>154.80000000000001</v>
      </c>
    </row>
    <row r="33" spans="1:7" ht="24" x14ac:dyDescent="0.2">
      <c r="A33" s="36" t="s">
        <v>26</v>
      </c>
      <c r="B33" s="76" t="s">
        <v>118</v>
      </c>
      <c r="C33" s="40" t="s">
        <v>102</v>
      </c>
      <c r="D33" s="13">
        <f t="shared" ref="D33:D34" si="5">E33+G33</f>
        <v>20</v>
      </c>
      <c r="E33" s="86">
        <f>E34</f>
        <v>20</v>
      </c>
      <c r="G33" s="1"/>
    </row>
    <row r="34" spans="1:7" x14ac:dyDescent="0.2">
      <c r="A34" s="17" t="s">
        <v>281</v>
      </c>
      <c r="B34" s="143" t="s">
        <v>270</v>
      </c>
      <c r="C34" s="17"/>
      <c r="D34" s="13">
        <f t="shared" si="5"/>
        <v>20</v>
      </c>
      <c r="E34" s="86">
        <v>20</v>
      </c>
      <c r="G34" s="1"/>
    </row>
    <row r="35" spans="1:7" x14ac:dyDescent="0.2">
      <c r="A35" s="17" t="s">
        <v>152</v>
      </c>
      <c r="B35" s="123" t="s">
        <v>113</v>
      </c>
      <c r="C35" s="124" t="s">
        <v>101</v>
      </c>
      <c r="D35" s="121">
        <f t="shared" ref="D35:D72" si="6">E35+G35</f>
        <v>94.4</v>
      </c>
      <c r="E35" s="128">
        <f>E36+E37+E38</f>
        <v>56.2</v>
      </c>
      <c r="F35" s="128"/>
      <c r="G35" s="128">
        <f t="shared" ref="G35" si="7">G36+G37+G38</f>
        <v>38.200000000000003</v>
      </c>
    </row>
    <row r="36" spans="1:7" x14ac:dyDescent="0.2">
      <c r="A36" s="17" t="s">
        <v>282</v>
      </c>
      <c r="B36" s="143" t="s">
        <v>270</v>
      </c>
      <c r="C36" s="124"/>
      <c r="D36" s="157">
        <f t="shared" si="6"/>
        <v>30</v>
      </c>
      <c r="E36" s="118">
        <v>30</v>
      </c>
      <c r="F36" s="29"/>
      <c r="G36" s="49"/>
    </row>
    <row r="37" spans="1:7" x14ac:dyDescent="0.2">
      <c r="A37" s="17" t="s">
        <v>283</v>
      </c>
      <c r="B37" s="143" t="s">
        <v>272</v>
      </c>
      <c r="C37" s="124"/>
      <c r="D37" s="6">
        <f t="shared" si="6"/>
        <v>38.200000000000003</v>
      </c>
      <c r="E37" s="118">
        <v>0</v>
      </c>
      <c r="F37" s="3"/>
      <c r="G37" s="1">
        <v>38.200000000000003</v>
      </c>
    </row>
    <row r="38" spans="1:7" ht="24" x14ac:dyDescent="0.2">
      <c r="A38" s="36" t="s">
        <v>284</v>
      </c>
      <c r="B38" s="22" t="s">
        <v>273</v>
      </c>
      <c r="C38" s="25"/>
      <c r="D38">
        <f t="shared" si="6"/>
        <v>26.2</v>
      </c>
      <c r="E38" s="1">
        <v>26.2</v>
      </c>
      <c r="G38" s="1"/>
    </row>
    <row r="39" spans="1:7" x14ac:dyDescent="0.2">
      <c r="A39" s="17" t="s">
        <v>236</v>
      </c>
      <c r="B39" s="21" t="s">
        <v>119</v>
      </c>
      <c r="C39" s="26" t="s">
        <v>109</v>
      </c>
      <c r="D39" s="121">
        <f t="shared" si="6"/>
        <v>4.9000000000000004</v>
      </c>
      <c r="E39" s="122">
        <f>E40</f>
        <v>4.9000000000000004</v>
      </c>
      <c r="F39" s="121"/>
      <c r="G39" s="122"/>
    </row>
    <row r="40" spans="1:7" ht="24" x14ac:dyDescent="0.2">
      <c r="A40" s="53" t="s">
        <v>285</v>
      </c>
      <c r="B40" s="22" t="s">
        <v>276</v>
      </c>
      <c r="C40" s="26"/>
      <c r="D40">
        <f t="shared" si="6"/>
        <v>4.9000000000000004</v>
      </c>
      <c r="E40" s="1">
        <v>4.9000000000000004</v>
      </c>
      <c r="G40" s="1"/>
    </row>
    <row r="41" spans="1:7" x14ac:dyDescent="0.2">
      <c r="A41" s="53" t="s">
        <v>238</v>
      </c>
      <c r="B41" s="19" t="s">
        <v>114</v>
      </c>
      <c r="C41" s="26" t="s">
        <v>33</v>
      </c>
      <c r="D41">
        <f t="shared" si="6"/>
        <v>109.3</v>
      </c>
      <c r="E41" s="1">
        <f>E42+E43</f>
        <v>109.3</v>
      </c>
      <c r="G41" s="1"/>
    </row>
    <row r="42" spans="1:7" x14ac:dyDescent="0.2">
      <c r="A42" s="53" t="s">
        <v>253</v>
      </c>
      <c r="B42" s="143" t="s">
        <v>275</v>
      </c>
      <c r="C42" s="26"/>
      <c r="D42">
        <f t="shared" si="6"/>
        <v>100.3</v>
      </c>
      <c r="E42" s="1">
        <v>100.3</v>
      </c>
      <c r="G42" s="1"/>
    </row>
    <row r="43" spans="1:7" ht="25.5" x14ac:dyDescent="0.2">
      <c r="A43" s="53" t="s">
        <v>286</v>
      </c>
      <c r="B43" s="132" t="s">
        <v>274</v>
      </c>
      <c r="C43" s="26"/>
      <c r="D43" s="13">
        <f t="shared" si="6"/>
        <v>9</v>
      </c>
      <c r="E43" s="86">
        <v>9</v>
      </c>
      <c r="G43" s="1"/>
    </row>
    <row r="44" spans="1:7" ht="24" x14ac:dyDescent="0.2">
      <c r="A44" s="53" t="s">
        <v>287</v>
      </c>
      <c r="B44" s="33" t="s">
        <v>165</v>
      </c>
      <c r="C44" s="75"/>
      <c r="D44" s="13">
        <f t="shared" si="6"/>
        <v>538.6</v>
      </c>
      <c r="E44" s="86">
        <f>E45+E47+E60</f>
        <v>167.1</v>
      </c>
      <c r="F44" s="86"/>
      <c r="G44" s="86">
        <f t="shared" ref="G44" si="8">G45+G47+G60</f>
        <v>371.5</v>
      </c>
    </row>
    <row r="45" spans="1:7" x14ac:dyDescent="0.2">
      <c r="A45" s="53" t="s">
        <v>288</v>
      </c>
      <c r="B45" s="143" t="s">
        <v>275</v>
      </c>
      <c r="C45" s="145" t="s">
        <v>102</v>
      </c>
      <c r="D45" s="13">
        <f t="shared" si="6"/>
        <v>12.4</v>
      </c>
      <c r="E45" s="86">
        <v>6.2</v>
      </c>
      <c r="G45" s="1">
        <v>6.2</v>
      </c>
    </row>
    <row r="46" spans="1:7" x14ac:dyDescent="0.2">
      <c r="A46" s="53" t="s">
        <v>289</v>
      </c>
      <c r="B46" s="144" t="s">
        <v>277</v>
      </c>
      <c r="C46" s="26"/>
      <c r="D46" s="13">
        <f t="shared" si="6"/>
        <v>6.2</v>
      </c>
      <c r="E46" s="86">
        <v>6.2</v>
      </c>
      <c r="G46" s="1"/>
    </row>
    <row r="47" spans="1:7" x14ac:dyDescent="0.2">
      <c r="A47" s="53" t="s">
        <v>290</v>
      </c>
      <c r="B47" s="143" t="s">
        <v>278</v>
      </c>
      <c r="C47" s="145" t="s">
        <v>102</v>
      </c>
      <c r="D47" s="13">
        <f t="shared" si="6"/>
        <v>516.20000000000005</v>
      </c>
      <c r="E47" s="86">
        <v>160.9</v>
      </c>
      <c r="G47" s="1">
        <v>355.3</v>
      </c>
    </row>
    <row r="48" spans="1:7" x14ac:dyDescent="0.2">
      <c r="A48" s="53"/>
      <c r="B48" s="144" t="s">
        <v>279</v>
      </c>
      <c r="C48" s="26"/>
      <c r="D48" s="13"/>
      <c r="E48" s="86"/>
      <c r="G48" s="1"/>
    </row>
    <row r="49" spans="1:10" x14ac:dyDescent="0.2">
      <c r="A49" s="53" t="s">
        <v>291</v>
      </c>
      <c r="B49" s="18" t="s">
        <v>136</v>
      </c>
      <c r="C49" s="26"/>
      <c r="D49" s="13">
        <f t="shared" si="6"/>
        <v>0.5</v>
      </c>
      <c r="E49" s="86">
        <v>0.5</v>
      </c>
      <c r="G49" s="1"/>
    </row>
    <row r="50" spans="1:10" x14ac:dyDescent="0.2">
      <c r="A50" s="53" t="s">
        <v>292</v>
      </c>
      <c r="B50" s="18" t="s">
        <v>137</v>
      </c>
      <c r="C50" s="26"/>
      <c r="D50" s="13">
        <f t="shared" si="6"/>
        <v>1.7</v>
      </c>
      <c r="E50" s="86">
        <v>1.7</v>
      </c>
      <c r="G50" s="1"/>
      <c r="J50" s="13"/>
    </row>
    <row r="51" spans="1:10" x14ac:dyDescent="0.2">
      <c r="A51" s="53" t="s">
        <v>293</v>
      </c>
      <c r="B51" s="18" t="s">
        <v>138</v>
      </c>
      <c r="C51" s="26"/>
      <c r="D51" s="13">
        <f t="shared" si="6"/>
        <v>3.1</v>
      </c>
      <c r="E51" s="86">
        <v>3.1</v>
      </c>
      <c r="G51" s="1"/>
    </row>
    <row r="52" spans="1:10" x14ac:dyDescent="0.2">
      <c r="A52" s="53" t="s">
        <v>304</v>
      </c>
      <c r="B52" s="18" t="s">
        <v>139</v>
      </c>
      <c r="C52" s="26"/>
      <c r="D52" s="13">
        <f t="shared" si="6"/>
        <v>0.6</v>
      </c>
      <c r="E52" s="86">
        <v>0.6</v>
      </c>
      <c r="G52" s="1"/>
    </row>
    <row r="53" spans="1:10" x14ac:dyDescent="0.2">
      <c r="A53" s="53" t="s">
        <v>294</v>
      </c>
      <c r="B53" s="18" t="s">
        <v>140</v>
      </c>
      <c r="C53" s="26"/>
      <c r="D53" s="13">
        <f t="shared" si="6"/>
        <v>20.399999999999999</v>
      </c>
      <c r="E53" s="86">
        <v>20.399999999999999</v>
      </c>
      <c r="G53" s="1"/>
    </row>
    <row r="54" spans="1:10" x14ac:dyDescent="0.2">
      <c r="A54" s="53" t="s">
        <v>295</v>
      </c>
      <c r="B54" s="18" t="s">
        <v>141</v>
      </c>
      <c r="C54" s="26"/>
      <c r="D54" s="13">
        <f t="shared" si="6"/>
        <v>4.3</v>
      </c>
      <c r="E54" s="86">
        <v>4.3</v>
      </c>
      <c r="G54" s="1"/>
    </row>
    <row r="55" spans="1:10" x14ac:dyDescent="0.2">
      <c r="A55" s="53" t="s">
        <v>296</v>
      </c>
      <c r="B55" s="18" t="s">
        <v>142</v>
      </c>
      <c r="C55" s="26"/>
      <c r="D55" s="13">
        <f t="shared" si="6"/>
        <v>3.6</v>
      </c>
      <c r="E55" s="86">
        <v>3.6</v>
      </c>
      <c r="G55" s="1"/>
    </row>
    <row r="56" spans="1:10" x14ac:dyDescent="0.2">
      <c r="A56" s="53" t="s">
        <v>297</v>
      </c>
      <c r="B56" s="18" t="s">
        <v>143</v>
      </c>
      <c r="C56" s="26"/>
      <c r="D56" s="13">
        <f t="shared" si="6"/>
        <v>1.8</v>
      </c>
      <c r="E56" s="86">
        <v>1.8</v>
      </c>
      <c r="G56" s="1"/>
    </row>
    <row r="57" spans="1:10" x14ac:dyDescent="0.2">
      <c r="A57" s="53" t="s">
        <v>298</v>
      </c>
      <c r="B57" s="18" t="s">
        <v>144</v>
      </c>
      <c r="C57" s="26"/>
      <c r="D57" s="13">
        <f t="shared" si="6"/>
        <v>6</v>
      </c>
      <c r="E57" s="86">
        <v>6</v>
      </c>
      <c r="G57" s="1"/>
    </row>
    <row r="58" spans="1:10" x14ac:dyDescent="0.2">
      <c r="A58" s="53" t="s">
        <v>299</v>
      </c>
      <c r="B58" s="18" t="s">
        <v>145</v>
      </c>
      <c r="C58" s="26"/>
      <c r="D58" s="13">
        <f t="shared" si="6"/>
        <v>4.8</v>
      </c>
      <c r="E58" s="86">
        <v>4.8</v>
      </c>
      <c r="G58" s="1"/>
    </row>
    <row r="59" spans="1:10" x14ac:dyDescent="0.2">
      <c r="A59" s="53" t="s">
        <v>300</v>
      </c>
      <c r="B59" s="18" t="s">
        <v>146</v>
      </c>
      <c r="C59" s="26"/>
      <c r="D59" s="13">
        <f t="shared" si="6"/>
        <v>4.0999999999999996</v>
      </c>
      <c r="E59" s="86">
        <v>4.0999999999999996</v>
      </c>
      <c r="G59" s="1"/>
    </row>
    <row r="60" spans="1:10" x14ac:dyDescent="0.2">
      <c r="A60" s="53" t="s">
        <v>301</v>
      </c>
      <c r="B60" s="143" t="s">
        <v>278</v>
      </c>
      <c r="C60" s="145" t="s">
        <v>103</v>
      </c>
      <c r="D60" s="13">
        <f t="shared" si="6"/>
        <v>10</v>
      </c>
      <c r="E60" s="86">
        <v>0</v>
      </c>
      <c r="G60" s="1">
        <v>10</v>
      </c>
    </row>
    <row r="61" spans="1:10" ht="24" x14ac:dyDescent="0.2">
      <c r="A61" s="53" t="s">
        <v>302</v>
      </c>
      <c r="B61" s="27" t="s">
        <v>115</v>
      </c>
      <c r="C61" s="20" t="s">
        <v>104</v>
      </c>
      <c r="D61" s="127">
        <f t="shared" si="6"/>
        <v>15</v>
      </c>
      <c r="E61" s="128">
        <f>E62</f>
        <v>15</v>
      </c>
      <c r="G61" s="1"/>
    </row>
    <row r="62" spans="1:10" x14ac:dyDescent="0.2">
      <c r="A62" s="53" t="s">
        <v>303</v>
      </c>
      <c r="B62" s="143" t="s">
        <v>270</v>
      </c>
      <c r="C62" s="145"/>
      <c r="D62" s="157">
        <f t="shared" si="6"/>
        <v>15</v>
      </c>
      <c r="E62" s="118">
        <v>15</v>
      </c>
      <c r="F62" s="121"/>
      <c r="G62" s="122"/>
    </row>
    <row r="63" spans="1:10" ht="24" x14ac:dyDescent="0.2">
      <c r="A63" s="125" t="s">
        <v>305</v>
      </c>
      <c r="B63" s="23" t="s">
        <v>117</v>
      </c>
      <c r="C63" s="126"/>
      <c r="D63" s="127">
        <f t="shared" si="6"/>
        <v>1307.8000000000002</v>
      </c>
      <c r="E63" s="128">
        <f>E65+E68+E69+E70+E71</f>
        <v>182</v>
      </c>
      <c r="F63" s="128"/>
      <c r="G63" s="128">
        <f t="shared" ref="G63" si="9">G65+G68+G69+G70+G71</f>
        <v>1125.8000000000002</v>
      </c>
    </row>
    <row r="64" spans="1:10" x14ac:dyDescent="0.2">
      <c r="A64" s="125"/>
      <c r="B64" s="90" t="s">
        <v>107</v>
      </c>
      <c r="C64" s="126"/>
      <c r="D64" s="127"/>
      <c r="E64" s="128"/>
      <c r="F64" s="122"/>
      <c r="G64" s="128"/>
    </row>
    <row r="65" spans="1:7" x14ac:dyDescent="0.2">
      <c r="A65" s="125" t="s">
        <v>306</v>
      </c>
      <c r="B65" s="90"/>
      <c r="C65" s="160" t="s">
        <v>105</v>
      </c>
      <c r="D65" s="127">
        <f>E65+G65</f>
        <v>1125.8000000000002</v>
      </c>
      <c r="E65" s="128">
        <f>E66+E67</f>
        <v>0</v>
      </c>
      <c r="F65" s="122"/>
      <c r="G65" s="128">
        <f>G66+G67</f>
        <v>1125.8000000000002</v>
      </c>
    </row>
    <row r="66" spans="1:7" x14ac:dyDescent="0.2">
      <c r="A66" s="125" t="s">
        <v>310</v>
      </c>
      <c r="B66" s="143" t="s">
        <v>309</v>
      </c>
      <c r="C66" s="1"/>
      <c r="D66" s="13">
        <f t="shared" si="6"/>
        <v>280.60000000000002</v>
      </c>
      <c r="E66" s="86">
        <v>0</v>
      </c>
      <c r="F66" s="1"/>
      <c r="G66" s="1">
        <v>280.60000000000002</v>
      </c>
    </row>
    <row r="67" spans="1:7" x14ac:dyDescent="0.2">
      <c r="A67" s="129" t="s">
        <v>311</v>
      </c>
      <c r="B67" s="194" t="s">
        <v>314</v>
      </c>
      <c r="C67" s="2"/>
      <c r="D67" s="86">
        <f t="shared" si="6"/>
        <v>845.2</v>
      </c>
      <c r="E67" s="159">
        <v>0</v>
      </c>
      <c r="F67" s="2"/>
      <c r="G67" s="86">
        <v>845.2</v>
      </c>
    </row>
    <row r="68" spans="1:7" x14ac:dyDescent="0.2">
      <c r="A68" s="125" t="s">
        <v>307</v>
      </c>
      <c r="B68" s="143" t="s">
        <v>278</v>
      </c>
      <c r="C68" s="161" t="s">
        <v>106</v>
      </c>
      <c r="D68" s="86">
        <f t="shared" si="6"/>
        <v>16</v>
      </c>
      <c r="E68" s="61">
        <v>16</v>
      </c>
      <c r="F68" s="2"/>
      <c r="G68" s="86"/>
    </row>
    <row r="69" spans="1:7" x14ac:dyDescent="0.2">
      <c r="A69" s="125" t="s">
        <v>308</v>
      </c>
      <c r="B69" s="143" t="s">
        <v>278</v>
      </c>
      <c r="C69" s="162" t="s">
        <v>102</v>
      </c>
      <c r="D69" s="86">
        <f t="shared" si="6"/>
        <v>60</v>
      </c>
      <c r="E69" s="61">
        <v>60</v>
      </c>
      <c r="F69" s="2"/>
      <c r="G69" s="86"/>
    </row>
    <row r="70" spans="1:7" x14ac:dyDescent="0.2">
      <c r="A70" s="125" t="s">
        <v>312</v>
      </c>
      <c r="B70" s="143" t="s">
        <v>278</v>
      </c>
      <c r="C70" s="162" t="s">
        <v>103</v>
      </c>
      <c r="D70" s="86">
        <f t="shared" si="6"/>
        <v>10</v>
      </c>
      <c r="E70" s="61">
        <v>10</v>
      </c>
      <c r="F70" s="2"/>
      <c r="G70" s="86"/>
    </row>
    <row r="71" spans="1:7" x14ac:dyDescent="0.2">
      <c r="A71" s="163" t="s">
        <v>313</v>
      </c>
      <c r="B71" s="143" t="s">
        <v>278</v>
      </c>
      <c r="C71" s="162" t="s">
        <v>104</v>
      </c>
      <c r="D71" s="86">
        <f t="shared" si="6"/>
        <v>96</v>
      </c>
      <c r="E71" s="159">
        <v>96</v>
      </c>
      <c r="F71" s="2"/>
      <c r="G71" s="119"/>
    </row>
    <row r="72" spans="1:7" x14ac:dyDescent="0.2">
      <c r="A72" s="158" t="s">
        <v>27</v>
      </c>
      <c r="B72" s="130" t="s">
        <v>71</v>
      </c>
      <c r="C72" s="130"/>
      <c r="D72" s="131">
        <f t="shared" si="6"/>
        <v>2513</v>
      </c>
      <c r="E72" s="131">
        <f>E15+E19+E23+E27</f>
        <v>668.1</v>
      </c>
      <c r="F72" s="131">
        <f t="shared" ref="F72:G72" si="10">F15+F19+F23+F27</f>
        <v>21.8</v>
      </c>
      <c r="G72" s="131">
        <f t="shared" si="10"/>
        <v>1844.9</v>
      </c>
    </row>
    <row r="73" spans="1:7" x14ac:dyDescent="0.2">
      <c r="A73" s="45"/>
      <c r="B73" s="164" t="s">
        <v>65</v>
      </c>
      <c r="C73" s="45"/>
      <c r="E73" s="45"/>
      <c r="G73" s="45"/>
    </row>
    <row r="74" spans="1:7" x14ac:dyDescent="0.2">
      <c r="A74" s="49" t="s">
        <v>163</v>
      </c>
      <c r="B74" s="143" t="s">
        <v>278</v>
      </c>
      <c r="C74" s="1"/>
      <c r="D74" s="59">
        <f>E74+G74</f>
        <v>1005.1</v>
      </c>
      <c r="E74" s="86">
        <f>E18+E22+E26+E30+E34+E36+E47+E60+E62+E68+E69+E70+E71</f>
        <v>497.8</v>
      </c>
      <c r="F74" s="13">
        <f t="shared" ref="F74:G74" si="11">F18+F22+F26+F30+F34+F36+F47+F60+F62+F68+F69+F70+F71</f>
        <v>21.8</v>
      </c>
      <c r="G74" s="86">
        <f t="shared" si="11"/>
        <v>507.3</v>
      </c>
    </row>
    <row r="75" spans="1:7" x14ac:dyDescent="0.2">
      <c r="A75" s="49" t="s">
        <v>315</v>
      </c>
      <c r="B75" s="143" t="s">
        <v>272</v>
      </c>
      <c r="C75" s="1"/>
      <c r="D75" s="59">
        <f t="shared" ref="D75:D78" si="12">E75+G75</f>
        <v>467.8</v>
      </c>
      <c r="E75" s="86">
        <f>E31+E37+E42+E45+E66</f>
        <v>130.19999999999999</v>
      </c>
      <c r="F75" s="86"/>
      <c r="G75" s="86">
        <f t="shared" ref="G75" si="13">G31+G37+G42+G45+G66</f>
        <v>337.6</v>
      </c>
    </row>
    <row r="76" spans="1:7" ht="24" x14ac:dyDescent="0.2">
      <c r="A76" s="49" t="s">
        <v>316</v>
      </c>
      <c r="B76" s="24" t="s">
        <v>273</v>
      </c>
      <c r="C76" s="1"/>
      <c r="D76" s="59">
        <f t="shared" si="12"/>
        <v>31.1</v>
      </c>
      <c r="E76" s="1">
        <f>E38+E40</f>
        <v>31.1</v>
      </c>
      <c r="F76" s="1"/>
      <c r="G76" s="1"/>
    </row>
    <row r="77" spans="1:7" ht="25.5" x14ac:dyDescent="0.2">
      <c r="A77" s="49" t="s">
        <v>317</v>
      </c>
      <c r="B77" s="132" t="s">
        <v>274</v>
      </c>
      <c r="C77" s="1"/>
      <c r="D77" s="59">
        <f t="shared" si="12"/>
        <v>9</v>
      </c>
      <c r="E77" s="86">
        <f>E43</f>
        <v>9</v>
      </c>
      <c r="G77" s="1"/>
    </row>
    <row r="78" spans="1:7" x14ac:dyDescent="0.2">
      <c r="A78" s="153" t="s">
        <v>318</v>
      </c>
      <c r="B78" s="193" t="s">
        <v>314</v>
      </c>
      <c r="C78" s="149"/>
      <c r="D78" s="165">
        <f t="shared" si="12"/>
        <v>1000</v>
      </c>
      <c r="E78" s="119">
        <f>E32+E67</f>
        <v>0</v>
      </c>
      <c r="F78" s="119"/>
      <c r="G78" s="119">
        <f t="shared" ref="G78" si="14">G32+G67</f>
        <v>1000</v>
      </c>
    </row>
    <row r="81" spans="2:2" x14ac:dyDescent="0.2">
      <c r="B81" t="s">
        <v>319</v>
      </c>
    </row>
  </sheetData>
  <mergeCells count="11">
    <mergeCell ref="F10:F12"/>
    <mergeCell ref="A5:G6"/>
    <mergeCell ref="F7:G7"/>
    <mergeCell ref="A8:A12"/>
    <mergeCell ref="B8:B12"/>
    <mergeCell ref="C8:C12"/>
    <mergeCell ref="D8:D12"/>
    <mergeCell ref="E8:G8"/>
    <mergeCell ref="E9:F9"/>
    <mergeCell ref="G9:G12"/>
    <mergeCell ref="E10:E1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 priedas</vt:lpstr>
      <vt:lpstr>2 priedas</vt:lpstr>
      <vt:lpstr>3 priedas</vt:lpstr>
      <vt:lpstr>4 priedas</vt:lpstr>
      <vt:lpstr>5 priedas</vt:lpstr>
      <vt:lpstr>6 priedas</vt:lpstr>
      <vt:lpstr>'1 priedas'!Print_Titles</vt:lpstr>
      <vt:lpstr>'2 priedas'!Print_Titles</vt:lpstr>
      <vt:lpstr>'6 priedas'!Print_Titles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Klaipedos rajono sav.</dc:creator>
  <cp:lastModifiedBy>Irena Gailiuvienė</cp:lastModifiedBy>
  <cp:lastPrinted>2019-02-25T11:32:30Z</cp:lastPrinted>
  <dcterms:created xsi:type="dcterms:W3CDTF">2004-01-26T12:57:56Z</dcterms:created>
  <dcterms:modified xsi:type="dcterms:W3CDTF">2019-03-12T07:59:56Z</dcterms:modified>
</cp:coreProperties>
</file>