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2021 m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G72" i="2"/>
  <c r="G69" i="2"/>
  <c r="G68" i="2"/>
  <c r="G67" i="2"/>
  <c r="G66" i="2"/>
  <c r="G64" i="2"/>
  <c r="G62" i="2"/>
  <c r="G39" i="2" l="1"/>
  <c r="G37" i="2"/>
  <c r="G33" i="2"/>
  <c r="G31" i="2"/>
  <c r="G29" i="2"/>
  <c r="G25" i="2"/>
  <c r="F72" i="2" l="1"/>
  <c r="F70" i="2"/>
  <c r="F69" i="2"/>
  <c r="F68" i="2"/>
  <c r="F67" i="2"/>
  <c r="F66" i="2"/>
  <c r="F64" i="2"/>
  <c r="F62" i="2"/>
  <c r="F50" i="2"/>
  <c r="F39" i="2"/>
  <c r="F37" i="2"/>
  <c r="F33" i="2"/>
  <c r="F31" i="2"/>
  <c r="F29" i="2"/>
  <c r="F25" i="2"/>
  <c r="E69" i="2" l="1"/>
  <c r="E72" i="2"/>
  <c r="E70" i="2"/>
  <c r="E68" i="2"/>
  <c r="E67" i="2"/>
  <c r="E66" i="2"/>
  <c r="E64" i="2"/>
  <c r="E62" i="2"/>
  <c r="E50" i="2"/>
  <c r="E39" i="2"/>
  <c r="E37" i="2"/>
  <c r="E33" i="2"/>
  <c r="E31" i="2"/>
  <c r="E29" i="2"/>
  <c r="E25" i="2"/>
  <c r="E79" i="2" l="1"/>
  <c r="E73" i="2"/>
  <c r="E71" i="2"/>
  <c r="D70" i="2"/>
  <c r="D69" i="2"/>
  <c r="D72" i="2" l="1"/>
  <c r="D68" i="2"/>
  <c r="D67" i="2"/>
  <c r="D66" i="2"/>
  <c r="D64" i="2"/>
  <c r="D62" i="2"/>
  <c r="D50" i="2"/>
  <c r="D39" i="2"/>
  <c r="D37" i="2"/>
  <c r="D33" i="2"/>
  <c r="D31" i="2"/>
  <c r="D29" i="2"/>
  <c r="D25" i="2"/>
</calcChain>
</file>

<file path=xl/sharedStrings.xml><?xml version="1.0" encoding="utf-8"?>
<sst xmlns="http://schemas.openxmlformats.org/spreadsheetml/2006/main" count="105" uniqueCount="85">
  <si>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</si>
  <si>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</si>
  <si>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</si>
  <si>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</si>
  <si>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</si>
  <si>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</si>
  <si>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</si>
  <si>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</si>
  <si>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</si>
  <si>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</si>
  <si>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</si>
  <si>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</si>
  <si>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</si>
  <si>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</si>
  <si>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</si>
  <si>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</si>
  <si>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</si>
  <si>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</si>
  <si>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</si>
  <si>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</si>
  <si>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</si>
  <si>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</si>
  <si>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</si>
  <si>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</si>
  <si>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</si>
  <si>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</si>
  <si>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</si>
  <si>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</si>
  <si>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</si>
  <si>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</si>
  <si>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DARBUOTOJŲ, EINANČIŲ VIENODAS PAREIGAS, VIDUTINIS MĖNESINIS BRUTO</t>
  </si>
  <si>
    <t>DARBO UŽMOKESTIS</t>
  </si>
  <si>
    <t>( parašas )</t>
  </si>
  <si>
    <t>11.</t>
  </si>
  <si>
    <t>Seniūnas</t>
  </si>
  <si>
    <t>Seniūno pavaduotojas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</si>
  <si>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</si>
  <si>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</si>
  <si>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</si>
  <si>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</si>
  <si>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</si>
  <si>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</si>
  <si>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</si>
  <si>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</si>
  <si>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</si>
  <si>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</si>
  <si>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</si>
  <si>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</si>
  <si>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</si>
  <si>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</si>
  <si>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Vidutinis mėnesinis bruto darbo užmokestis, EUR: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</si>
  <si>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</si>
  <si>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</si>
  <si>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</si>
  <si>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</si>
  <si>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</si>
  <si>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</si>
  <si>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</si>
  <si>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</si>
  <si>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</si>
  <si>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</si>
  <si>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</si>
  <si>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</si>
  <si>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</si>
  <si>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</si>
  <si>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</si>
  <si>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</si>
  <si>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</si>
  <si>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</si>
  <si>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</si>
  <si>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</si>
  <si>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</si>
  <si>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</si>
  <si>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</si>
  <si>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</si>
  <si>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</si>
  <si>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</si>
  <si>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</si>
  <si>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</si>
  <si>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</si>
  <si>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-</t>
  </si>
  <si>
    <t>2020m</t>
  </si>
  <si>
    <t>2021m</t>
  </si>
  <si>
    <t>Darbininkas (0,5et)</t>
  </si>
  <si>
    <t>Vilma Bražinskienė,tel. 47-08-85, el.p. vilma.bražinskiene@klaipedos-r.lt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</si>
</sst>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67" workbookViewId="0">
      <selection activeCell="G66" sqref="G66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10" ht="15" x14ac:dyDescent="0.25">
      <c r="A1" s="43" t="s">
        <v>28</v>
      </c>
      <c r="B1" s="44"/>
      <c r="C1" s="44"/>
    </row>
    <row r="2" spans="1:10" ht="15" x14ac:dyDescent="0.25">
      <c r="A2" s="43" t="s">
        <v>29</v>
      </c>
      <c r="B2" s="44"/>
      <c r="C2" s="44"/>
    </row>
    <row r="5" spans="1:10" x14ac:dyDescent="0.2">
      <c r="B5" s="45" t="s">
        <v>30</v>
      </c>
      <c r="C5" s="45"/>
      <c r="D5" s="45"/>
      <c r="E5" s="45"/>
      <c r="F5" s="45"/>
      <c r="G5" s="45"/>
    </row>
    <row r="6" spans="1:10" x14ac:dyDescent="0.2">
      <c r="B6" s="45" t="s">
        <v>31</v>
      </c>
      <c r="C6" s="45"/>
      <c r="D6" s="45"/>
      <c r="E6" s="45"/>
      <c r="F6" s="45"/>
      <c r="G6" s="45"/>
    </row>
    <row r="7" spans="1:10" x14ac:dyDescent="0.2">
      <c r="J7" s="12"/>
    </row>
    <row r="8" spans="1:10" x14ac:dyDescent="0.2">
      <c r="J8" s="12"/>
    </row>
    <row r="9" spans="1:10" x14ac:dyDescent="0.2">
      <c r="A9" s="46" t="s">
        <v>0</v>
      </c>
      <c r="B9" s="49" t="s">
        <v>1</v>
      </c>
      <c r="C9" s="52" t="s">
        <v>50</v>
      </c>
      <c r="D9" s="53"/>
      <c r="E9" s="53"/>
      <c r="F9" s="53"/>
      <c r="G9" s="54"/>
      <c r="J9" s="12"/>
    </row>
    <row r="10" spans="1:10" x14ac:dyDescent="0.2">
      <c r="A10" s="47"/>
      <c r="B10" s="50"/>
      <c r="C10" s="55" t="s">
        <v>81</v>
      </c>
      <c r="D10" s="52" t="s">
        <v>82</v>
      </c>
      <c r="E10" s="53"/>
      <c r="F10" s="53"/>
      <c r="G10" s="54"/>
      <c r="J10" s="12"/>
    </row>
    <row r="11" spans="1:10" x14ac:dyDescent="0.2">
      <c r="A11" s="48"/>
      <c r="B11" s="51"/>
      <c r="C11" s="23"/>
      <c r="D11" s="2" t="s">
        <v>2</v>
      </c>
      <c r="E11" s="2" t="s">
        <v>3</v>
      </c>
      <c r="F11" s="2" t="s">
        <v>4</v>
      </c>
      <c r="G11" s="2" t="s">
        <v>5</v>
      </c>
      <c r="J11" s="12"/>
    </row>
    <row r="12" spans="1:10" ht="15" x14ac:dyDescent="0.25">
      <c r="A12" s="33" t="s">
        <v>6</v>
      </c>
      <c r="B12" s="34"/>
      <c r="C12" s="34"/>
      <c r="D12" s="34"/>
      <c r="E12" s="34"/>
      <c r="F12" s="34"/>
      <c r="G12" s="35"/>
    </row>
    <row r="13" spans="1:10" x14ac:dyDescent="0.2">
      <c r="A13" s="26" t="s">
        <v>7</v>
      </c>
      <c r="B13" s="26" t="s">
        <v>8</v>
      </c>
      <c r="C13" s="27">
        <v>3347</v>
      </c>
      <c r="D13" s="27">
        <v>3391</v>
      </c>
      <c r="E13" s="27">
        <v>3391</v>
      </c>
      <c r="F13" s="27">
        <v>3402</v>
      </c>
      <c r="G13" s="26">
        <v>3424</v>
      </c>
      <c r="H13" s="11"/>
    </row>
    <row r="14" spans="1:10" x14ac:dyDescent="0.2">
      <c r="A14" s="26"/>
      <c r="B14" s="26"/>
      <c r="C14" s="27"/>
      <c r="D14" s="27"/>
      <c r="E14" s="27"/>
      <c r="F14" s="27"/>
      <c r="G14" s="26"/>
      <c r="H14" s="11"/>
    </row>
    <row r="15" spans="1:10" x14ac:dyDescent="0.2">
      <c r="A15" s="26" t="s">
        <v>9</v>
      </c>
      <c r="B15" s="26" t="s">
        <v>17</v>
      </c>
      <c r="C15" s="27">
        <v>2952</v>
      </c>
      <c r="D15" s="27">
        <v>2996</v>
      </c>
      <c r="E15" s="27">
        <v>2975</v>
      </c>
      <c r="F15" s="27">
        <v>2940</v>
      </c>
      <c r="G15" s="26">
        <v>2940</v>
      </c>
      <c r="H15" s="11"/>
    </row>
    <row r="16" spans="1:10" x14ac:dyDescent="0.2">
      <c r="A16" s="26"/>
      <c r="B16" s="26"/>
      <c r="C16" s="27"/>
      <c r="D16" s="27"/>
      <c r="E16" s="27"/>
      <c r="F16" s="27"/>
      <c r="G16" s="26"/>
      <c r="H16" s="11"/>
    </row>
    <row r="17" spans="1:8" x14ac:dyDescent="0.2">
      <c r="A17" s="22" t="s">
        <v>10</v>
      </c>
      <c r="B17" s="22" t="s">
        <v>62</v>
      </c>
      <c r="C17" s="20">
        <v>2497</v>
      </c>
      <c r="D17" s="20">
        <v>3165</v>
      </c>
      <c r="E17" s="20">
        <v>3165</v>
      </c>
      <c r="F17" s="20">
        <v>2315</v>
      </c>
      <c r="G17" s="22">
        <v>2336</v>
      </c>
      <c r="H17" s="11"/>
    </row>
    <row r="18" spans="1:8" x14ac:dyDescent="0.2">
      <c r="A18" s="23"/>
      <c r="B18" s="23"/>
      <c r="C18" s="21"/>
      <c r="D18" s="21"/>
      <c r="E18" s="21"/>
      <c r="F18" s="21"/>
      <c r="G18" s="23"/>
      <c r="H18" s="11"/>
    </row>
    <row r="19" spans="1:8" x14ac:dyDescent="0.2">
      <c r="A19" s="22" t="s">
        <v>11</v>
      </c>
      <c r="B19" s="22" t="s">
        <v>64</v>
      </c>
      <c r="C19" s="20">
        <v>2375</v>
      </c>
      <c r="D19" s="20">
        <v>2103</v>
      </c>
      <c r="E19" s="20">
        <v>2109</v>
      </c>
      <c r="F19" s="20">
        <v>2901</v>
      </c>
      <c r="G19" s="22">
        <v>2901</v>
      </c>
      <c r="H19" s="11"/>
    </row>
    <row r="20" spans="1:8" x14ac:dyDescent="0.2">
      <c r="A20" s="23"/>
      <c r="B20" s="23"/>
      <c r="C20" s="21"/>
      <c r="D20" s="21"/>
      <c r="E20" s="21"/>
      <c r="F20" s="21"/>
      <c r="G20" s="23"/>
      <c r="H20" s="11"/>
    </row>
    <row r="21" spans="1:8" x14ac:dyDescent="0.2">
      <c r="A21" s="26" t="s">
        <v>12</v>
      </c>
      <c r="B21" s="26" t="s">
        <v>18</v>
      </c>
      <c r="C21" s="27">
        <v>3477</v>
      </c>
      <c r="D21" s="27">
        <v>4016</v>
      </c>
      <c r="E21" s="42">
        <v>3856</v>
      </c>
      <c r="F21" s="42">
        <v>3284</v>
      </c>
      <c r="G21" s="41">
        <v>3283</v>
      </c>
      <c r="H21" s="11"/>
    </row>
    <row r="22" spans="1:8" x14ac:dyDescent="0.2">
      <c r="A22" s="26"/>
      <c r="B22" s="26"/>
      <c r="C22" s="27"/>
      <c r="D22" s="27"/>
      <c r="E22" s="42"/>
      <c r="F22" s="42"/>
      <c r="G22" s="41"/>
      <c r="H22" s="11"/>
    </row>
    <row r="23" spans="1:8" x14ac:dyDescent="0.2">
      <c r="A23" s="26" t="s">
        <v>13</v>
      </c>
      <c r="B23" s="26" t="s">
        <v>19</v>
      </c>
      <c r="C23" s="27">
        <v>2847</v>
      </c>
      <c r="D23" s="27">
        <v>3527</v>
      </c>
      <c r="E23" s="42">
        <v>3902</v>
      </c>
      <c r="F23" s="42">
        <v>3518</v>
      </c>
      <c r="G23" s="41">
        <v>3518</v>
      </c>
      <c r="H23" s="11"/>
    </row>
    <row r="24" spans="1:8" x14ac:dyDescent="0.2">
      <c r="A24" s="26"/>
      <c r="B24" s="26"/>
      <c r="C24" s="27"/>
      <c r="D24" s="27"/>
      <c r="E24" s="42"/>
      <c r="F24" s="42"/>
      <c r="G24" s="41"/>
      <c r="H24" s="11"/>
    </row>
    <row r="25" spans="1:8" x14ac:dyDescent="0.2">
      <c r="A25" s="26" t="s">
        <v>14</v>
      </c>
      <c r="B25" s="26" t="s">
        <v>63</v>
      </c>
      <c r="C25" s="27">
        <v>2617</v>
      </c>
      <c r="D25" s="27">
        <f>(2540+2605)/2</f>
        <v>2572.5</v>
      </c>
      <c r="E25" s="27">
        <f>(2535+2915)/2</f>
        <v>2725</v>
      </c>
      <c r="F25" s="27">
        <f>(2280+2835)/2</f>
        <v>2557.5</v>
      </c>
      <c r="G25" s="26">
        <f>(2344+2990)/2</f>
        <v>2667</v>
      </c>
      <c r="H25" s="11"/>
    </row>
    <row r="26" spans="1:8" x14ac:dyDescent="0.2">
      <c r="A26" s="26"/>
      <c r="B26" s="26"/>
      <c r="C26" s="27"/>
      <c r="D26" s="27"/>
      <c r="E26" s="27"/>
      <c r="F26" s="27"/>
      <c r="G26" s="26"/>
      <c r="H26" s="11"/>
    </row>
    <row r="27" spans="1:8" x14ac:dyDescent="0.2">
      <c r="A27" s="26" t="s">
        <v>15</v>
      </c>
      <c r="B27" s="39" t="s">
        <v>21</v>
      </c>
      <c r="C27" s="27">
        <v>2223</v>
      </c>
      <c r="D27" s="40"/>
      <c r="E27" s="40"/>
      <c r="F27" s="40"/>
      <c r="G27" s="39"/>
      <c r="H27" s="11"/>
    </row>
    <row r="28" spans="1:8" x14ac:dyDescent="0.2">
      <c r="A28" s="26"/>
      <c r="B28" s="39"/>
      <c r="C28" s="27"/>
      <c r="D28" s="40"/>
      <c r="E28" s="40"/>
      <c r="F28" s="40"/>
      <c r="G28" s="39"/>
      <c r="H28" s="11"/>
    </row>
    <row r="29" spans="1:8" x14ac:dyDescent="0.2">
      <c r="A29" s="22" t="s">
        <v>16</v>
      </c>
      <c r="B29" s="22" t="s">
        <v>65</v>
      </c>
      <c r="C29" s="20">
        <v>2273</v>
      </c>
      <c r="D29" s="20">
        <f>(2604+2483)/2</f>
        <v>2543.5</v>
      </c>
      <c r="E29" s="20">
        <f>(2633+2580)/2</f>
        <v>2606.5</v>
      </c>
      <c r="F29" s="20">
        <f>(2637+2465)/2</f>
        <v>2551</v>
      </c>
      <c r="G29" s="20">
        <f>(2569+2680)/2</f>
        <v>2624.5</v>
      </c>
      <c r="H29" s="11"/>
    </row>
    <row r="30" spans="1:8" x14ac:dyDescent="0.2">
      <c r="A30" s="23"/>
      <c r="B30" s="23"/>
      <c r="C30" s="21"/>
      <c r="D30" s="21"/>
      <c r="E30" s="21"/>
      <c r="F30" s="21"/>
      <c r="G30" s="21"/>
      <c r="H30" s="11"/>
    </row>
    <row r="31" spans="1:8" x14ac:dyDescent="0.2">
      <c r="A31" s="22" t="s">
        <v>27</v>
      </c>
      <c r="B31" s="22" t="s">
        <v>66</v>
      </c>
      <c r="C31" s="20">
        <v>2130</v>
      </c>
      <c r="D31" s="20">
        <f>(2235+2222)/2</f>
        <v>2228.5</v>
      </c>
      <c r="E31" s="20">
        <f>(2211+2529)/2</f>
        <v>2370</v>
      </c>
      <c r="F31" s="20">
        <f>(2325+2407)/2</f>
        <v>2366</v>
      </c>
      <c r="G31" s="20">
        <f>(2275+2662)/2</f>
        <v>2468.5</v>
      </c>
      <c r="H31" s="11"/>
    </row>
    <row r="32" spans="1:8" x14ac:dyDescent="0.2">
      <c r="A32" s="23"/>
      <c r="B32" s="23"/>
      <c r="C32" s="21"/>
      <c r="D32" s="21"/>
      <c r="E32" s="21"/>
      <c r="F32" s="21"/>
      <c r="G32" s="21"/>
      <c r="H32" s="11"/>
    </row>
    <row r="33" spans="1:8" x14ac:dyDescent="0.2">
      <c r="A33" s="22" t="s">
        <v>33</v>
      </c>
      <c r="B33" s="22" t="s">
        <v>34</v>
      </c>
      <c r="C33" s="20">
        <v>2011</v>
      </c>
      <c r="D33" s="20">
        <f>(2142+2084)/2</f>
        <v>2113</v>
      </c>
      <c r="E33" s="20">
        <f>(2209+2170)/2</f>
        <v>2189.5</v>
      </c>
      <c r="F33" s="20">
        <f>(2216+2080)/2</f>
        <v>2148</v>
      </c>
      <c r="G33" s="22">
        <f>(2136+2094)/2</f>
        <v>2115</v>
      </c>
      <c r="H33" s="11"/>
    </row>
    <row r="34" spans="1:8" x14ac:dyDescent="0.2">
      <c r="A34" s="23"/>
      <c r="B34" s="23"/>
      <c r="C34" s="21"/>
      <c r="D34" s="21"/>
      <c r="E34" s="21"/>
      <c r="F34" s="21"/>
      <c r="G34" s="23"/>
      <c r="H34" s="11"/>
    </row>
    <row r="35" spans="1:8" x14ac:dyDescent="0.2">
      <c r="A35" s="22" t="s">
        <v>38</v>
      </c>
      <c r="B35" s="56" t="s">
        <v>35</v>
      </c>
      <c r="C35" s="20">
        <v>1777</v>
      </c>
      <c r="D35" s="31"/>
      <c r="E35" s="31"/>
      <c r="F35" s="31"/>
      <c r="G35" s="56"/>
      <c r="H35" s="11"/>
    </row>
    <row r="36" spans="1:8" x14ac:dyDescent="0.2">
      <c r="A36" s="23"/>
      <c r="B36" s="57"/>
      <c r="C36" s="21"/>
      <c r="D36" s="32"/>
      <c r="E36" s="32"/>
      <c r="F36" s="32"/>
      <c r="G36" s="57"/>
      <c r="H36" s="11"/>
    </row>
    <row r="37" spans="1:8" x14ac:dyDescent="0.2">
      <c r="A37" s="26" t="s">
        <v>39</v>
      </c>
      <c r="B37" s="26" t="s">
        <v>22</v>
      </c>
      <c r="C37" s="27">
        <v>1807</v>
      </c>
      <c r="D37" s="27">
        <f>(1914+1956)/2</f>
        <v>1935</v>
      </c>
      <c r="E37" s="27">
        <f>(1999+2061)/2</f>
        <v>2030</v>
      </c>
      <c r="F37" s="27">
        <f>(1864+1997)/2</f>
        <v>1930.5</v>
      </c>
      <c r="G37" s="36">
        <f>(1735+1949)/2</f>
        <v>1842</v>
      </c>
      <c r="H37" s="11"/>
    </row>
    <row r="38" spans="1:8" x14ac:dyDescent="0.2">
      <c r="A38" s="26"/>
      <c r="B38" s="26"/>
      <c r="C38" s="27"/>
      <c r="D38" s="27"/>
      <c r="E38" s="27"/>
      <c r="F38" s="27"/>
      <c r="G38" s="36"/>
      <c r="H38" s="11"/>
    </row>
    <row r="39" spans="1:8" x14ac:dyDescent="0.2">
      <c r="A39" s="26" t="s">
        <v>42</v>
      </c>
      <c r="B39" s="26" t="s">
        <v>23</v>
      </c>
      <c r="C39" s="27">
        <v>1654</v>
      </c>
      <c r="D39" s="27">
        <f>(1900+1853)/2</f>
        <v>1876.5</v>
      </c>
      <c r="E39" s="27">
        <f>(2045+1893)/2</f>
        <v>1969</v>
      </c>
      <c r="F39" s="27">
        <f>(2056+1747)/2</f>
        <v>1901.5</v>
      </c>
      <c r="G39" s="37">
        <f>(1774+1751)/2</f>
        <v>1762.5</v>
      </c>
      <c r="H39" s="11"/>
    </row>
    <row r="40" spans="1:8" x14ac:dyDescent="0.2">
      <c r="A40" s="26"/>
      <c r="B40" s="26"/>
      <c r="C40" s="27"/>
      <c r="D40" s="27"/>
      <c r="E40" s="27"/>
      <c r="F40" s="27"/>
      <c r="G40" s="37"/>
      <c r="H40" s="11"/>
    </row>
    <row r="41" spans="1:8" x14ac:dyDescent="0.2">
      <c r="A41" s="22" t="s">
        <v>43</v>
      </c>
      <c r="B41" s="38" t="s">
        <v>68</v>
      </c>
      <c r="C41" s="20">
        <v>2020</v>
      </c>
      <c r="D41" s="20">
        <v>2270</v>
      </c>
      <c r="E41" s="20">
        <v>2346</v>
      </c>
      <c r="F41" s="20">
        <v>2351</v>
      </c>
      <c r="G41" s="22">
        <v>2351</v>
      </c>
      <c r="H41" s="11"/>
    </row>
    <row r="42" spans="1:8" x14ac:dyDescent="0.2">
      <c r="A42" s="23"/>
      <c r="B42" s="38"/>
      <c r="C42" s="21"/>
      <c r="D42" s="21"/>
      <c r="E42" s="21"/>
      <c r="F42" s="21"/>
      <c r="G42" s="23"/>
      <c r="H42" s="11"/>
    </row>
    <row r="43" spans="1:8" x14ac:dyDescent="0.2">
      <c r="A43" s="26" t="s">
        <v>44</v>
      </c>
      <c r="B43" s="38" t="s">
        <v>67</v>
      </c>
      <c r="C43" s="27">
        <v>1598</v>
      </c>
      <c r="D43" s="27" t="s">
        <v>80</v>
      </c>
      <c r="E43" s="27">
        <v>1593</v>
      </c>
      <c r="F43" s="27">
        <v>1593</v>
      </c>
      <c r="G43" s="26">
        <v>1593</v>
      </c>
      <c r="H43" s="11"/>
    </row>
    <row r="44" spans="1:8" ht="29.25" customHeight="1" x14ac:dyDescent="0.2">
      <c r="A44" s="26"/>
      <c r="B44" s="38"/>
      <c r="C44" s="27"/>
      <c r="D44" s="27"/>
      <c r="E44" s="27"/>
      <c r="F44" s="27"/>
      <c r="G44" s="26"/>
      <c r="H44" s="11"/>
    </row>
    <row r="45" spans="1:8" ht="15" x14ac:dyDescent="0.25">
      <c r="A45" s="33" t="s">
        <v>24</v>
      </c>
      <c r="B45" s="34"/>
      <c r="C45" s="34"/>
      <c r="D45" s="34"/>
      <c r="E45" s="34"/>
      <c r="F45" s="34"/>
      <c r="G45" s="35"/>
      <c r="H45" s="11"/>
    </row>
    <row r="46" spans="1:8" x14ac:dyDescent="0.2">
      <c r="A46" s="26" t="s">
        <v>7</v>
      </c>
      <c r="B46" s="26" t="s">
        <v>20</v>
      </c>
      <c r="C46" s="27">
        <v>2595</v>
      </c>
      <c r="D46" s="27">
        <v>2629</v>
      </c>
      <c r="E46" s="27">
        <v>2725</v>
      </c>
      <c r="F46" s="27">
        <v>2725</v>
      </c>
      <c r="G46" s="36">
        <v>2725</v>
      </c>
      <c r="H46" s="11"/>
    </row>
    <row r="47" spans="1:8" x14ac:dyDescent="0.2">
      <c r="A47" s="26"/>
      <c r="B47" s="26"/>
      <c r="C47" s="27"/>
      <c r="D47" s="27"/>
      <c r="E47" s="27"/>
      <c r="F47" s="27"/>
      <c r="G47" s="36"/>
      <c r="H47" s="11"/>
    </row>
    <row r="48" spans="1:8" x14ac:dyDescent="0.2">
      <c r="A48" s="26" t="s">
        <v>9</v>
      </c>
      <c r="B48" s="26" t="s">
        <v>21</v>
      </c>
      <c r="C48" s="27">
        <v>2279</v>
      </c>
      <c r="D48" s="27">
        <v>2468</v>
      </c>
      <c r="E48" s="27">
        <v>2651</v>
      </c>
      <c r="F48" s="27">
        <v>2672</v>
      </c>
      <c r="G48" s="26">
        <v>2558</v>
      </c>
      <c r="H48" s="11"/>
    </row>
    <row r="49" spans="1:10" x14ac:dyDescent="0.2">
      <c r="A49" s="26"/>
      <c r="B49" s="26"/>
      <c r="C49" s="27"/>
      <c r="D49" s="27"/>
      <c r="E49" s="27"/>
      <c r="F49" s="27"/>
      <c r="G49" s="26"/>
      <c r="H49" s="11"/>
    </row>
    <row r="50" spans="1:10" x14ac:dyDescent="0.2">
      <c r="A50" s="22" t="s">
        <v>10</v>
      </c>
      <c r="B50" s="22" t="s">
        <v>51</v>
      </c>
      <c r="C50" s="20">
        <v>1687</v>
      </c>
      <c r="D50" s="20">
        <f>(1538+1817)/2</f>
        <v>1677.5</v>
      </c>
      <c r="E50" s="20">
        <f>(1669+1862)/2</f>
        <v>1765.5</v>
      </c>
      <c r="F50" s="20">
        <f>(1566+1853)/2</f>
        <v>1709.5</v>
      </c>
      <c r="G50" s="22">
        <f>(1662+1866)/2</f>
        <v>1764</v>
      </c>
      <c r="H50" s="11"/>
    </row>
    <row r="51" spans="1:10" x14ac:dyDescent="0.2">
      <c r="A51" s="23"/>
      <c r="B51" s="23"/>
      <c r="C51" s="21"/>
      <c r="D51" s="21"/>
      <c r="E51" s="21"/>
      <c r="F51" s="21"/>
      <c r="G51" s="23"/>
      <c r="H51" s="11"/>
    </row>
    <row r="52" spans="1:10" x14ac:dyDescent="0.2">
      <c r="A52" s="22" t="s">
        <v>11</v>
      </c>
      <c r="B52" s="22" t="s">
        <v>59</v>
      </c>
      <c r="C52" s="20">
        <v>1592</v>
      </c>
      <c r="D52" s="20">
        <v>1618</v>
      </c>
      <c r="E52" s="20">
        <v>1618</v>
      </c>
      <c r="F52" s="20">
        <v>1618</v>
      </c>
      <c r="G52" s="22">
        <v>1618</v>
      </c>
      <c r="H52" s="11"/>
    </row>
    <row r="53" spans="1:10" x14ac:dyDescent="0.2">
      <c r="A53" s="23"/>
      <c r="B53" s="23"/>
      <c r="C53" s="21"/>
      <c r="D53" s="21"/>
      <c r="E53" s="21"/>
      <c r="F53" s="21"/>
      <c r="G53" s="23"/>
      <c r="H53" s="11"/>
    </row>
    <row r="54" spans="1:10" x14ac:dyDescent="0.2">
      <c r="A54" s="26" t="s">
        <v>12</v>
      </c>
      <c r="B54" s="29" t="s">
        <v>69</v>
      </c>
      <c r="C54" s="27">
        <v>1090</v>
      </c>
      <c r="D54" s="27">
        <v>1117</v>
      </c>
      <c r="E54" s="27">
        <v>1133</v>
      </c>
      <c r="F54" s="27">
        <v>1163</v>
      </c>
      <c r="G54" s="26">
        <v>1221</v>
      </c>
      <c r="H54" s="11"/>
    </row>
    <row r="55" spans="1:10" x14ac:dyDescent="0.2">
      <c r="A55" s="26"/>
      <c r="B55" s="30"/>
      <c r="C55" s="27"/>
      <c r="D55" s="27"/>
      <c r="E55" s="27"/>
      <c r="F55" s="27"/>
      <c r="G55" s="26"/>
      <c r="H55" s="11"/>
    </row>
    <row r="56" spans="1:10" x14ac:dyDescent="0.2">
      <c r="A56" s="22" t="s">
        <v>13</v>
      </c>
      <c r="B56" s="29" t="s">
        <v>70</v>
      </c>
      <c r="C56" s="20">
        <v>2114</v>
      </c>
      <c r="D56" s="20">
        <v>2528</v>
      </c>
      <c r="E56" s="20">
        <v>2528</v>
      </c>
      <c r="F56" s="20">
        <v>2765</v>
      </c>
      <c r="G56" s="22">
        <v>3167</v>
      </c>
      <c r="H56" s="11"/>
    </row>
    <row r="57" spans="1:10" x14ac:dyDescent="0.2">
      <c r="A57" s="23"/>
      <c r="B57" s="30"/>
      <c r="C57" s="21"/>
      <c r="D57" s="21"/>
      <c r="E57" s="21"/>
      <c r="F57" s="21"/>
      <c r="G57" s="23"/>
      <c r="H57" s="11"/>
    </row>
    <row r="58" spans="1:10" x14ac:dyDescent="0.2">
      <c r="A58" s="22" t="s">
        <v>14</v>
      </c>
      <c r="B58" s="29" t="s">
        <v>74</v>
      </c>
      <c r="C58" s="20">
        <v>1865</v>
      </c>
      <c r="D58" s="20">
        <v>2023</v>
      </c>
      <c r="E58" s="20">
        <v>2025</v>
      </c>
      <c r="F58" s="20">
        <v>1972</v>
      </c>
      <c r="G58" s="22">
        <v>2088</v>
      </c>
      <c r="H58" s="11"/>
    </row>
    <row r="59" spans="1:10" x14ac:dyDescent="0.2">
      <c r="A59" s="23"/>
      <c r="B59" s="30"/>
      <c r="C59" s="21"/>
      <c r="D59" s="21"/>
      <c r="E59" s="21"/>
      <c r="F59" s="21"/>
      <c r="G59" s="23"/>
      <c r="H59" s="11"/>
    </row>
    <row r="60" spans="1:10" x14ac:dyDescent="0.2">
      <c r="A60" s="22" t="s">
        <v>15</v>
      </c>
      <c r="B60" s="29" t="s">
        <v>71</v>
      </c>
      <c r="C60" s="20">
        <v>1334</v>
      </c>
      <c r="D60" s="20">
        <v>1410</v>
      </c>
      <c r="E60" s="20">
        <v>1445</v>
      </c>
      <c r="F60" s="20">
        <v>1445</v>
      </c>
      <c r="G60" s="22">
        <v>1558</v>
      </c>
      <c r="H60" s="11"/>
    </row>
    <row r="61" spans="1:10" x14ac:dyDescent="0.2">
      <c r="A61" s="23"/>
      <c r="B61" s="30"/>
      <c r="C61" s="21"/>
      <c r="D61" s="21"/>
      <c r="E61" s="21"/>
      <c r="F61" s="21"/>
      <c r="G61" s="23"/>
      <c r="H61" s="11"/>
    </row>
    <row r="62" spans="1:10" x14ac:dyDescent="0.2">
      <c r="A62" s="26" t="s">
        <v>16</v>
      </c>
      <c r="B62" s="26" t="s">
        <v>36</v>
      </c>
      <c r="C62" s="27">
        <v>1432</v>
      </c>
      <c r="D62" s="27">
        <f>(1487+1420)/2</f>
        <v>1453.5</v>
      </c>
      <c r="E62" s="27">
        <f>(1502+1429)/2</f>
        <v>1465.5</v>
      </c>
      <c r="F62" s="27">
        <f>(1502+1429)/2</f>
        <v>1465.5</v>
      </c>
      <c r="G62" s="26">
        <f>(1499+1491)/2</f>
        <v>1495</v>
      </c>
      <c r="H62" s="11"/>
    </row>
    <row r="63" spans="1:10" x14ac:dyDescent="0.2">
      <c r="A63" s="26"/>
      <c r="B63" s="26"/>
      <c r="C63" s="27"/>
      <c r="D63" s="27"/>
      <c r="E63" s="27"/>
      <c r="F63" s="27"/>
      <c r="G63" s="26"/>
      <c r="H63" s="11"/>
    </row>
    <row r="64" spans="1:10" ht="26.25" customHeight="1" x14ac:dyDescent="0.2">
      <c r="A64" s="16" t="s">
        <v>27</v>
      </c>
      <c r="B64" s="17" t="s">
        <v>57</v>
      </c>
      <c r="C64" s="15">
        <v>1639</v>
      </c>
      <c r="D64" s="15">
        <f>(1592+1692)/2</f>
        <v>1642</v>
      </c>
      <c r="E64" s="15">
        <f>(1853+1851)/2</f>
        <v>1852</v>
      </c>
      <c r="F64" s="15">
        <f>(2014+2056)/2</f>
        <v>2035</v>
      </c>
      <c r="G64" s="16">
        <f>(2014+2056)/2</f>
        <v>2035</v>
      </c>
      <c r="H64" s="11"/>
      <c r="J64" s="12"/>
    </row>
    <row r="65" spans="1:10" ht="26.25" customHeight="1" x14ac:dyDescent="0.2">
      <c r="A65" s="16" t="s">
        <v>33</v>
      </c>
      <c r="B65" s="17" t="s">
        <v>58</v>
      </c>
      <c r="C65" s="15">
        <v>1803</v>
      </c>
      <c r="D65" s="15">
        <v>1844</v>
      </c>
      <c r="E65" s="15">
        <v>1967</v>
      </c>
      <c r="F65" s="15">
        <v>1967</v>
      </c>
      <c r="G65" s="16">
        <v>1967</v>
      </c>
      <c r="H65" s="11"/>
      <c r="J65" s="12"/>
    </row>
    <row r="66" spans="1:10" ht="26.25" customHeight="1" x14ac:dyDescent="0.2">
      <c r="A66" s="14" t="s">
        <v>38</v>
      </c>
      <c r="B66" s="10" t="s">
        <v>72</v>
      </c>
      <c r="C66" s="7">
        <v>1064</v>
      </c>
      <c r="D66" s="7">
        <f>(1189+1109)/2</f>
        <v>1149</v>
      </c>
      <c r="E66" s="7">
        <f>(1199+1138)/2</f>
        <v>1168.5</v>
      </c>
      <c r="F66" s="7">
        <f>(1199+1138)/2</f>
        <v>1168.5</v>
      </c>
      <c r="G66" s="19">
        <f>(1199+1138)/2</f>
        <v>1168.5</v>
      </c>
      <c r="H66" s="11"/>
      <c r="J66" s="12"/>
    </row>
    <row r="67" spans="1:10" ht="26.25" customHeight="1" x14ac:dyDescent="0.2">
      <c r="A67" s="14" t="s">
        <v>39</v>
      </c>
      <c r="B67" s="10" t="s">
        <v>37</v>
      </c>
      <c r="C67" s="7">
        <v>1144</v>
      </c>
      <c r="D67" s="7">
        <f>(1303+1291)/2</f>
        <v>1297</v>
      </c>
      <c r="E67" s="7">
        <f>(1306+1324)/2</f>
        <v>1315</v>
      </c>
      <c r="F67" s="7">
        <f>(1303+1324)/2</f>
        <v>1313.5</v>
      </c>
      <c r="G67" s="6">
        <f>(1314+1308)/2</f>
        <v>1311</v>
      </c>
      <c r="H67" s="11"/>
      <c r="J67" s="12"/>
    </row>
    <row r="68" spans="1:10" ht="26.25" customHeight="1" x14ac:dyDescent="0.2">
      <c r="A68" s="13" t="s">
        <v>42</v>
      </c>
      <c r="B68" s="5" t="s">
        <v>73</v>
      </c>
      <c r="C68" s="9">
        <v>835</v>
      </c>
      <c r="D68" s="9">
        <f>(607+1373)/2</f>
        <v>990</v>
      </c>
      <c r="E68" s="9">
        <f>(607+1389)/2</f>
        <v>998</v>
      </c>
      <c r="F68" s="9">
        <f>(607+1389)/2</f>
        <v>998</v>
      </c>
      <c r="G68" s="8">
        <f>(607+1389)/2</f>
        <v>998</v>
      </c>
      <c r="H68" s="11"/>
      <c r="J68" s="12"/>
    </row>
    <row r="69" spans="1:10" ht="26.25" customHeight="1" x14ac:dyDescent="0.2">
      <c r="A69" s="14" t="s">
        <v>43</v>
      </c>
      <c r="B69" s="10" t="s">
        <v>54</v>
      </c>
      <c r="C69" s="7">
        <v>1014</v>
      </c>
      <c r="D69" s="18">
        <f>(1144+965)/2</f>
        <v>1054.5</v>
      </c>
      <c r="E69" s="7">
        <f>(1159+960)/2</f>
        <v>1059.5</v>
      </c>
      <c r="F69" s="7">
        <f>(1159+960)/2</f>
        <v>1059.5</v>
      </c>
      <c r="G69" s="19">
        <f>(1159+960)/2</f>
        <v>1059.5</v>
      </c>
      <c r="H69" s="11"/>
      <c r="J69" s="12"/>
    </row>
    <row r="70" spans="1:10" ht="26.25" customHeight="1" x14ac:dyDescent="0.2">
      <c r="A70" s="16" t="s">
        <v>44</v>
      </c>
      <c r="B70" s="17" t="s">
        <v>52</v>
      </c>
      <c r="C70" s="15">
        <v>1114</v>
      </c>
      <c r="D70" s="18">
        <f>(1288+1043)/2</f>
        <v>1165.5</v>
      </c>
      <c r="E70" s="15">
        <f>(1289+1050)/2</f>
        <v>1169.5</v>
      </c>
      <c r="F70" s="15">
        <f>(1288+1050)/2</f>
        <v>1169</v>
      </c>
      <c r="G70" s="16">
        <v>1050</v>
      </c>
      <c r="H70" s="11"/>
      <c r="J70" s="12"/>
    </row>
    <row r="71" spans="1:10" ht="26.25" customHeight="1" x14ac:dyDescent="0.2">
      <c r="A71" s="16" t="s">
        <v>45</v>
      </c>
      <c r="B71" s="17" t="s">
        <v>55</v>
      </c>
      <c r="C71" s="15">
        <v>607</v>
      </c>
      <c r="D71" s="15">
        <v>642</v>
      </c>
      <c r="E71" s="15">
        <f>642</f>
        <v>642</v>
      </c>
      <c r="F71" s="15">
        <v>642</v>
      </c>
      <c r="G71" s="16">
        <v>642</v>
      </c>
      <c r="H71" s="11"/>
    </row>
    <row r="72" spans="1:10" ht="26.25" customHeight="1" x14ac:dyDescent="0.2">
      <c r="A72" s="16" t="s">
        <v>46</v>
      </c>
      <c r="B72" s="17" t="s">
        <v>53</v>
      </c>
      <c r="C72" s="15">
        <v>842</v>
      </c>
      <c r="D72" s="15">
        <f>(941+917)/2</f>
        <v>929</v>
      </c>
      <c r="E72" s="15">
        <f>(941+924)/2</f>
        <v>932.5</v>
      </c>
      <c r="F72" s="15">
        <f>(930+980)/2</f>
        <v>955</v>
      </c>
      <c r="G72" s="16">
        <f>(955+1001)/2</f>
        <v>978</v>
      </c>
      <c r="H72" s="11"/>
    </row>
    <row r="73" spans="1:10" ht="26.25" customHeight="1" x14ac:dyDescent="0.2">
      <c r="A73" s="16" t="s">
        <v>47</v>
      </c>
      <c r="B73" s="17" t="s">
        <v>56</v>
      </c>
      <c r="C73" s="15">
        <v>607</v>
      </c>
      <c r="D73" s="15">
        <v>642</v>
      </c>
      <c r="E73" s="15">
        <f>642</f>
        <v>642</v>
      </c>
      <c r="F73" s="15">
        <v>642</v>
      </c>
      <c r="G73" s="16">
        <v>642</v>
      </c>
      <c r="H73" s="11"/>
    </row>
    <row r="74" spans="1:10" ht="26.25" customHeight="1" x14ac:dyDescent="0.2">
      <c r="A74" s="14" t="s">
        <v>48</v>
      </c>
      <c r="B74" s="10" t="s">
        <v>83</v>
      </c>
      <c r="C74" s="7">
        <v>607</v>
      </c>
      <c r="D74" s="18">
        <v>321</v>
      </c>
      <c r="E74" s="7">
        <v>321</v>
      </c>
      <c r="F74" s="7" t="s">
        <v>80</v>
      </c>
      <c r="G74" s="6" t="s">
        <v>80</v>
      </c>
      <c r="H74" s="11"/>
    </row>
    <row r="75" spans="1:10" ht="26.25" customHeight="1" x14ac:dyDescent="0.2">
      <c r="A75" s="14" t="s">
        <v>49</v>
      </c>
      <c r="B75" s="10" t="s">
        <v>41</v>
      </c>
      <c r="C75" s="7">
        <v>852</v>
      </c>
      <c r="D75" s="7">
        <v>957</v>
      </c>
      <c r="E75" s="7">
        <v>957</v>
      </c>
      <c r="F75" s="7">
        <v>957</v>
      </c>
      <c r="G75" s="6">
        <v>957</v>
      </c>
      <c r="H75" s="11"/>
    </row>
    <row r="76" spans="1:10" ht="26.25" customHeight="1" x14ac:dyDescent="0.2">
      <c r="A76" s="14" t="s">
        <v>75</v>
      </c>
      <c r="B76" s="10" t="s">
        <v>40</v>
      </c>
      <c r="C76" s="7">
        <v>709</v>
      </c>
      <c r="D76" s="7">
        <v>761</v>
      </c>
      <c r="E76" s="7">
        <v>761</v>
      </c>
      <c r="F76" s="7" t="s">
        <v>80</v>
      </c>
      <c r="G76" s="6">
        <v>761</v>
      </c>
      <c r="H76" s="11"/>
    </row>
    <row r="77" spans="1:10" x14ac:dyDescent="0.2">
      <c r="A77" s="26" t="s">
        <v>76</v>
      </c>
      <c r="B77" s="26" t="s">
        <v>25</v>
      </c>
      <c r="C77" s="27">
        <v>1289</v>
      </c>
      <c r="D77" s="27">
        <v>1320</v>
      </c>
      <c r="E77" s="27">
        <v>1332</v>
      </c>
      <c r="F77" s="27">
        <v>1332</v>
      </c>
      <c r="G77" s="26">
        <v>1332</v>
      </c>
      <c r="H77" s="11"/>
    </row>
    <row r="78" spans="1:10" x14ac:dyDescent="0.2">
      <c r="A78" s="26"/>
      <c r="B78" s="26"/>
      <c r="C78" s="27"/>
      <c r="D78" s="27"/>
      <c r="E78" s="27"/>
      <c r="F78" s="27"/>
      <c r="G78" s="26"/>
      <c r="H78" s="11"/>
    </row>
    <row r="79" spans="1:10" x14ac:dyDescent="0.2">
      <c r="A79" s="26" t="s">
        <v>77</v>
      </c>
      <c r="B79" s="26" t="s">
        <v>26</v>
      </c>
      <c r="C79" s="27">
        <v>607</v>
      </c>
      <c r="D79" s="27">
        <v>642</v>
      </c>
      <c r="E79" s="27">
        <f>642</f>
        <v>642</v>
      </c>
      <c r="F79" s="27">
        <v>642</v>
      </c>
      <c r="G79" s="26">
        <v>642</v>
      </c>
      <c r="H79" s="11"/>
    </row>
    <row r="80" spans="1:10" x14ac:dyDescent="0.2">
      <c r="A80" s="26"/>
      <c r="B80" s="26"/>
      <c r="C80" s="27"/>
      <c r="D80" s="27"/>
      <c r="E80" s="27"/>
      <c r="F80" s="27"/>
      <c r="G80" s="26"/>
      <c r="H80" s="11"/>
    </row>
    <row r="81" spans="1:7" x14ac:dyDescent="0.2">
      <c r="A81" s="22" t="s">
        <v>78</v>
      </c>
      <c r="B81" s="22" t="s">
        <v>79</v>
      </c>
      <c r="C81" s="22">
        <v>2024</v>
      </c>
      <c r="D81" s="22">
        <v>2036</v>
      </c>
      <c r="E81" s="22">
        <v>2239</v>
      </c>
      <c r="F81" s="22">
        <v>2239</v>
      </c>
      <c r="G81" s="22">
        <v>2443</v>
      </c>
    </row>
    <row r="82" spans="1:7" x14ac:dyDescent="0.2">
      <c r="A82" s="23"/>
      <c r="B82" s="23"/>
      <c r="C82" s="23"/>
      <c r="D82" s="23"/>
      <c r="E82" s="23"/>
      <c r="F82" s="23"/>
      <c r="G82" s="23"/>
    </row>
    <row r="86" spans="1:7" ht="25.5" customHeight="1" x14ac:dyDescent="0.2">
      <c r="A86" s="28" t="s">
        <v>60</v>
      </c>
      <c r="B86" s="28"/>
      <c r="D86" s="3"/>
      <c r="E86" s="24" t="s">
        <v>61</v>
      </c>
      <c r="F86" s="24"/>
      <c r="G86" s="24"/>
    </row>
    <row r="87" spans="1:7" x14ac:dyDescent="0.2">
      <c r="D87" s="4" t="s">
        <v>32</v>
      </c>
    </row>
    <row r="111" spans="1:6" x14ac:dyDescent="0.2">
      <c r="A111" s="1" t="s">
        <v>84</v>
      </c>
    </row>
    <row r="112" spans="1:6" ht="33" x14ac:dyDescent="0.45">
      <c r="B112" s="25"/>
      <c r="C112" s="25"/>
      <c r="D112" s="25"/>
      <c r="E112" s="25"/>
      <c r="F112" s="25"/>
    </row>
  </sheetData>
  <mergeCells count="210">
    <mergeCell ref="A56:A57"/>
    <mergeCell ref="A60:A61"/>
    <mergeCell ref="B56:B57"/>
    <mergeCell ref="B60:B61"/>
    <mergeCell ref="C56:C57"/>
    <mergeCell ref="D56:D57"/>
    <mergeCell ref="E56:E57"/>
    <mergeCell ref="F56:F57"/>
    <mergeCell ref="G56:G57"/>
    <mergeCell ref="G60:G61"/>
    <mergeCell ref="F60:F61"/>
    <mergeCell ref="E60:E61"/>
    <mergeCell ref="D60:D61"/>
    <mergeCell ref="C60:C61"/>
    <mergeCell ref="A58:A59"/>
    <mergeCell ref="B58:B59"/>
    <mergeCell ref="C58:C59"/>
    <mergeCell ref="D58:D59"/>
    <mergeCell ref="E58:E59"/>
    <mergeCell ref="F58:F59"/>
    <mergeCell ref="G58:G59"/>
    <mergeCell ref="D31:D32"/>
    <mergeCell ref="E31:E32"/>
    <mergeCell ref="F31:F32"/>
    <mergeCell ref="G31:G32"/>
    <mergeCell ref="A41:A42"/>
    <mergeCell ref="B41:B42"/>
    <mergeCell ref="C41:C42"/>
    <mergeCell ref="D41:D42"/>
    <mergeCell ref="E41:E42"/>
    <mergeCell ref="F41:F42"/>
    <mergeCell ref="G41:G42"/>
    <mergeCell ref="G35:G36"/>
    <mergeCell ref="A37:A38"/>
    <mergeCell ref="B37:B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E21:E22"/>
    <mergeCell ref="F21:F22"/>
    <mergeCell ref="G21:G22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27:G28"/>
    <mergeCell ref="A33:A34"/>
    <mergeCell ref="B33:B34"/>
    <mergeCell ref="C33:C34"/>
    <mergeCell ref="D33:D34"/>
    <mergeCell ref="E33:E34"/>
    <mergeCell ref="F33:F34"/>
    <mergeCell ref="G33:G34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F35:F36"/>
    <mergeCell ref="A45:G45"/>
    <mergeCell ref="A46:A47"/>
    <mergeCell ref="B46:B47"/>
    <mergeCell ref="C46:C47"/>
    <mergeCell ref="D46:D47"/>
    <mergeCell ref="E46:E47"/>
    <mergeCell ref="F46:F47"/>
    <mergeCell ref="G46:G47"/>
    <mergeCell ref="G39:G40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D39:D40"/>
    <mergeCell ref="E39:E40"/>
    <mergeCell ref="F39:F40"/>
    <mergeCell ref="G48:G49"/>
    <mergeCell ref="A48:A49"/>
    <mergeCell ref="B48:B49"/>
    <mergeCell ref="C48:C49"/>
    <mergeCell ref="D48:D49"/>
    <mergeCell ref="E48:E49"/>
    <mergeCell ref="F48:F49"/>
    <mergeCell ref="G54:G55"/>
    <mergeCell ref="A62:A63"/>
    <mergeCell ref="B62:B63"/>
    <mergeCell ref="C62:C63"/>
    <mergeCell ref="D62:D63"/>
    <mergeCell ref="E62:E63"/>
    <mergeCell ref="F62:F63"/>
    <mergeCell ref="G62:G63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E86:G86"/>
    <mergeCell ref="B112:F112"/>
    <mergeCell ref="G77:G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A86:B86"/>
    <mergeCell ref="A81:A82"/>
    <mergeCell ref="B81:B82"/>
    <mergeCell ref="C81:C82"/>
    <mergeCell ref="D81:D82"/>
    <mergeCell ref="E81:E82"/>
    <mergeCell ref="F81:F82"/>
    <mergeCell ref="G81:G82"/>
    <mergeCell ref="C52:C53"/>
    <mergeCell ref="D52:D53"/>
    <mergeCell ref="E52:E53"/>
    <mergeCell ref="F52:F53"/>
    <mergeCell ref="G52:G53"/>
    <mergeCell ref="B52:B53"/>
    <mergeCell ref="A52:A53"/>
    <mergeCell ref="D50:D51"/>
    <mergeCell ref="E50:E51"/>
    <mergeCell ref="F50:F51"/>
    <mergeCell ref="G50:G51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2022-01-17T14:40:26Z</dcterms:modified>
</cp:coreProperties>
</file>