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2022 m.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0" i="2" l="1"/>
  <c r="F69" i="2"/>
  <c r="F68" i="2"/>
  <c r="F67" i="2"/>
  <c r="F66" i="2"/>
  <c r="F65" i="2"/>
  <c r="F64" i="2"/>
  <c r="F62" i="2"/>
  <c r="F60" i="2"/>
  <c r="F48" i="2"/>
  <c r="F37" i="2"/>
  <c r="F35" i="2"/>
  <c r="F33" i="2"/>
  <c r="F31" i="2"/>
  <c r="F29" i="2"/>
  <c r="F27" i="2"/>
  <c r="F25" i="2"/>
  <c r="E70" i="2" l="1"/>
  <c r="E69" i="2"/>
  <c r="E68" i="2"/>
  <c r="E67" i="2"/>
  <c r="E66" i="2"/>
  <c r="E65" i="2"/>
  <c r="E64" i="2"/>
  <c r="E62" i="2"/>
  <c r="E60" i="2"/>
  <c r="E48" i="2"/>
  <c r="E37" i="2"/>
  <c r="E35" i="2"/>
  <c r="E33" i="2"/>
  <c r="E31" i="2"/>
  <c r="E29" i="2"/>
  <c r="E25" i="2"/>
  <c r="D70" i="2" l="1"/>
  <c r="D69" i="2"/>
  <c r="D68" i="2"/>
  <c r="D67" i="2"/>
  <c r="D65" i="2"/>
  <c r="D64" i="2"/>
  <c r="D62" i="2"/>
  <c r="D60" i="2"/>
  <c r="D48" i="2"/>
  <c r="D37" i="2"/>
  <c r="D35" i="2"/>
  <c r="D33" i="2"/>
  <c r="D29" i="2"/>
  <c r="D31" i="2"/>
  <c r="D25" i="2"/>
</calcChain>
</file>

<file path=xl/sharedStrings.xml><?xml version="1.0" encoding="utf-8"?>
<sst xmlns="http://schemas.openxmlformats.org/spreadsheetml/2006/main" count="99" uniqueCount="84">
  <si>
    <t>Eil. Nr.</t>
  </si>
  <si>
    <t>Pareigybės pavadinimas</t>
  </si>
  <si>
    <t>I ketv.</t>
  </si>
  <si>
    <t>II ketv.</t>
  </si>
  <si>
    <t>III ketv.</t>
  </si>
  <si>
    <t>IV ketv.</t>
  </si>
  <si>
    <t>VALSTYBĖS TARNAUTOJAI</t>
  </si>
  <si>
    <t>1.</t>
  </si>
  <si>
    <t>Meras</t>
  </si>
  <si>
    <t>2.</t>
  </si>
  <si>
    <t>3.</t>
  </si>
  <si>
    <t>4.</t>
  </si>
  <si>
    <t>5.</t>
  </si>
  <si>
    <t>6.</t>
  </si>
  <si>
    <t>7.</t>
  </si>
  <si>
    <t>8.</t>
  </si>
  <si>
    <t>9.</t>
  </si>
  <si>
    <t>Mero pavaduotojas</t>
  </si>
  <si>
    <t>Direktorius</t>
  </si>
  <si>
    <t>Direktoriaus pavaduotojas</t>
  </si>
  <si>
    <t>Vedėjas</t>
  </si>
  <si>
    <t>Vedėjo pavaduotojas</t>
  </si>
  <si>
    <t>Vyriausiasis specialistas</t>
  </si>
  <si>
    <t>Vyresnysis specialistas</t>
  </si>
  <si>
    <t>DARBUOTOJAI, DIRBANTYS PAGAL DARBO SUTARTIS</t>
  </si>
  <si>
    <t>Vairuotojas</t>
  </si>
  <si>
    <t>Valytojas</t>
  </si>
  <si>
    <t>10.</t>
  </si>
  <si>
    <t>KLAIPĖDOS RAJONO SAVIVALDYBĖS</t>
  </si>
  <si>
    <t>ADMINISTRACIJA</t>
  </si>
  <si>
    <t>( parašas )</t>
  </si>
  <si>
    <t>11.</t>
  </si>
  <si>
    <t>Seniūnas</t>
  </si>
  <si>
    <t>Seniūno padėjėjas</t>
  </si>
  <si>
    <t>Sekretorius</t>
  </si>
  <si>
    <t>12.</t>
  </si>
  <si>
    <t>13.</t>
  </si>
  <si>
    <t>Kūrikas ( sezoninis )</t>
  </si>
  <si>
    <t>Kapinių prižiūrėtojas</t>
  </si>
  <si>
    <t>14.</t>
  </si>
  <si>
    <t>15.</t>
  </si>
  <si>
    <t>16.</t>
  </si>
  <si>
    <t>17.</t>
  </si>
  <si>
    <t>18.</t>
  </si>
  <si>
    <t>19.</t>
  </si>
  <si>
    <t>20.</t>
  </si>
  <si>
    <t>21.</t>
  </si>
  <si>
    <t>Specialistas</t>
  </si>
  <si>
    <t>Apželdinimo specialistas</t>
  </si>
  <si>
    <t>Vyresnysis aplinkos tvarkytojas</t>
  </si>
  <si>
    <t xml:space="preserve">Meistras  aplinkos tvarkymui </t>
  </si>
  <si>
    <t>Aplinkos tvarkytojas</t>
  </si>
  <si>
    <t>Gatvių valytojas</t>
  </si>
  <si>
    <t>Socialinio darbo specialistas</t>
  </si>
  <si>
    <t>Socialinių išmokų specialistas</t>
  </si>
  <si>
    <t>Archyvaras</t>
  </si>
  <si>
    <t>Centrinės buhalterijos  vedėja</t>
  </si>
  <si>
    <t>Ramutė Čeledinienė</t>
  </si>
  <si>
    <t>Mero patarėjas</t>
  </si>
  <si>
    <t>Skyriaus vedėjas</t>
  </si>
  <si>
    <t>Savivaldybės tarybos sekretorius</t>
  </si>
  <si>
    <t>Vyresnysis patarėjas</t>
  </si>
  <si>
    <t>Patarėjas</t>
  </si>
  <si>
    <t>Vyriausiasis specialistas (Tarpinstitucinio bendradarbiavimo koordinatorius)</t>
  </si>
  <si>
    <t>Vyriausiasis specialistas (Jaunimo reikalų koordinatorius)</t>
  </si>
  <si>
    <t>Informacinių technologijų sistemų ir tinklų administratorius (0,5 etato)</t>
  </si>
  <si>
    <t>Informacinių technologijų sistemos administratorius</t>
  </si>
  <si>
    <t>Ūkvedys</t>
  </si>
  <si>
    <t>Žemės ūkio specialistas</t>
  </si>
  <si>
    <t xml:space="preserve">Specialistas gyvenamosios vietos deklaravimui </t>
  </si>
  <si>
    <t>Kompiuterinių sistemų specialistas</t>
  </si>
  <si>
    <t>22.</t>
  </si>
  <si>
    <t>23.</t>
  </si>
  <si>
    <t>24.</t>
  </si>
  <si>
    <t>25.</t>
  </si>
  <si>
    <t>Mentorius</t>
  </si>
  <si>
    <t>Darbininkas (0,5et)</t>
  </si>
  <si>
    <t>Vilma Bražinskienė,tel. 47-08-85, el.p. vilma.bražinskiene@klaipedos-r.lt</t>
  </si>
  <si>
    <t>2022 m.</t>
  </si>
  <si>
    <t>2021 m.</t>
  </si>
  <si>
    <t>Vidutinis mėnesinis nustatytasis (paskirtasis) darbo užmokestis, EUR:</t>
  </si>
  <si>
    <t>(PASKIRTASIS) DARBO UŽMOKESTIS</t>
  </si>
  <si>
    <t xml:space="preserve">DARBUOTOJŲ, EINANČIŲ VIENODAS PAREIGAS, VIDUTINIS MĖNESINIS NUSTATYTASIS </t>
  </si>
  <si>
    <t>Poskyrio vedėjas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</si>
</sst>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26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8" xfId="0" applyFont="1" applyBorder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" fontId="1" fillId="0" borderId="0" xfId="0" applyNumberFormat="1" applyFont="1"/>
    <xf numFmtId="0" fontId="1" fillId="2" borderId="0" xfId="0" applyFont="1" applyFill="1"/>
    <xf numFmtId="1" fontId="1" fillId="2" borderId="3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/>
    <xf numFmtId="0" fontId="0" fillId="0" borderId="6" xfId="0" applyBorder="1"/>
    <xf numFmtId="0" fontId="0" fillId="0" borderId="7" xfId="0" applyBorder="1"/>
    <xf numFmtId="0" fontId="2" fillId="0" borderId="0" xfId="0" applyFont="1"/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0"/>
  <sheetViews>
    <sheetView tabSelected="1" workbookViewId="0">
      <selection activeCell="F79" sqref="F79:F80"/>
    </sheetView>
  </sheetViews>
  <sheetFormatPr defaultColWidth="9.140625" defaultRowHeight="12.75" x14ac:dyDescent="0.2"/>
  <cols>
    <col min="1" max="1" width="3.42578125" style="1" customWidth="1"/>
    <col min="2" max="2" width="29.7109375" style="1" customWidth="1"/>
    <col min="3" max="3" width="11.140625" style="1" customWidth="1"/>
    <col min="4" max="4" width="9.85546875" style="1" customWidth="1"/>
    <col min="5" max="5" width="9.7109375" style="1" customWidth="1"/>
    <col min="6" max="6" width="10" style="1" customWidth="1"/>
    <col min="7" max="7" width="9.85546875" style="1" customWidth="1"/>
    <col min="8" max="16384" width="9.140625" style="1"/>
  </cols>
  <sheetData>
    <row r="1" spans="1:8" ht="15" x14ac:dyDescent="0.25">
      <c r="A1" s="30" t="s">
        <v>28</v>
      </c>
      <c r="B1" s="31"/>
      <c r="C1" s="31"/>
    </row>
    <row r="2" spans="1:8" ht="14.45" x14ac:dyDescent="0.3">
      <c r="A2" s="30" t="s">
        <v>29</v>
      </c>
      <c r="B2" s="31"/>
      <c r="C2" s="31"/>
    </row>
    <row r="5" spans="1:8" ht="21.75" customHeight="1" x14ac:dyDescent="0.2">
      <c r="B5" s="32" t="s">
        <v>82</v>
      </c>
      <c r="C5" s="32"/>
      <c r="D5" s="32"/>
      <c r="E5" s="32"/>
      <c r="F5" s="32"/>
      <c r="G5" s="32"/>
    </row>
    <row r="6" spans="1:8" x14ac:dyDescent="0.2">
      <c r="B6" s="33" t="s">
        <v>81</v>
      </c>
      <c r="C6" s="33"/>
      <c r="D6" s="33"/>
      <c r="E6" s="33"/>
      <c r="F6" s="33"/>
      <c r="G6" s="33"/>
    </row>
    <row r="9" spans="1:8" ht="24.75" customHeight="1" x14ac:dyDescent="0.2">
      <c r="A9" s="34" t="s">
        <v>0</v>
      </c>
      <c r="B9" s="37" t="s">
        <v>1</v>
      </c>
      <c r="C9" s="40" t="s">
        <v>80</v>
      </c>
      <c r="D9" s="41"/>
      <c r="E9" s="41"/>
      <c r="F9" s="41"/>
      <c r="G9" s="42"/>
    </row>
    <row r="10" spans="1:8" x14ac:dyDescent="0.2">
      <c r="A10" s="35"/>
      <c r="B10" s="38"/>
      <c r="C10" s="43" t="s">
        <v>79</v>
      </c>
      <c r="D10" s="44" t="s">
        <v>78</v>
      </c>
      <c r="E10" s="45"/>
      <c r="F10" s="45"/>
      <c r="G10" s="46"/>
    </row>
    <row r="11" spans="1:8" x14ac:dyDescent="0.2">
      <c r="A11" s="36"/>
      <c r="B11" s="39"/>
      <c r="C11" s="15"/>
      <c r="D11" s="2" t="s">
        <v>2</v>
      </c>
      <c r="E11" s="2" t="s">
        <v>3</v>
      </c>
      <c r="F11" s="2" t="s">
        <v>4</v>
      </c>
      <c r="G11" s="2" t="s">
        <v>5</v>
      </c>
    </row>
    <row r="12" spans="1:8" ht="15" x14ac:dyDescent="0.25">
      <c r="A12" s="27" t="s">
        <v>6</v>
      </c>
      <c r="B12" s="28"/>
      <c r="C12" s="28"/>
      <c r="D12" s="28"/>
      <c r="E12" s="28"/>
      <c r="F12" s="28"/>
      <c r="G12" s="29"/>
    </row>
    <row r="13" spans="1:8" x14ac:dyDescent="0.2">
      <c r="A13" s="18" t="s">
        <v>7</v>
      </c>
      <c r="B13" s="18" t="s">
        <v>8</v>
      </c>
      <c r="C13" s="19">
        <v>3402</v>
      </c>
      <c r="D13" s="19">
        <v>3501</v>
      </c>
      <c r="E13" s="19">
        <v>3501</v>
      </c>
      <c r="F13" s="19">
        <v>3524</v>
      </c>
      <c r="G13" s="18"/>
      <c r="H13" s="11"/>
    </row>
    <row r="14" spans="1:8" x14ac:dyDescent="0.2">
      <c r="A14" s="18"/>
      <c r="B14" s="18"/>
      <c r="C14" s="19"/>
      <c r="D14" s="19"/>
      <c r="E14" s="19"/>
      <c r="F14" s="19"/>
      <c r="G14" s="18"/>
      <c r="H14" s="11"/>
    </row>
    <row r="15" spans="1:8" x14ac:dyDescent="0.2">
      <c r="A15" s="18" t="s">
        <v>9</v>
      </c>
      <c r="B15" s="18" t="s">
        <v>17</v>
      </c>
      <c r="C15" s="19">
        <v>2963</v>
      </c>
      <c r="D15" s="19">
        <v>3012</v>
      </c>
      <c r="E15" s="19">
        <v>3092</v>
      </c>
      <c r="F15" s="19">
        <v>3233</v>
      </c>
      <c r="G15" s="18"/>
      <c r="H15" s="11"/>
    </row>
    <row r="16" spans="1:8" x14ac:dyDescent="0.2">
      <c r="A16" s="18"/>
      <c r="B16" s="18"/>
      <c r="C16" s="19"/>
      <c r="D16" s="19"/>
      <c r="E16" s="19"/>
      <c r="F16" s="19"/>
      <c r="G16" s="18"/>
      <c r="H16" s="11"/>
    </row>
    <row r="17" spans="1:8" x14ac:dyDescent="0.2">
      <c r="A17" s="14" t="s">
        <v>10</v>
      </c>
      <c r="B17" s="14" t="s">
        <v>58</v>
      </c>
      <c r="C17" s="16">
        <v>2745</v>
      </c>
      <c r="D17" s="16">
        <v>2798</v>
      </c>
      <c r="E17" s="16">
        <v>3258</v>
      </c>
      <c r="F17" s="16">
        <v>3262</v>
      </c>
      <c r="G17" s="14"/>
      <c r="H17" s="11"/>
    </row>
    <row r="18" spans="1:8" x14ac:dyDescent="0.2">
      <c r="A18" s="15"/>
      <c r="B18" s="15"/>
      <c r="C18" s="17"/>
      <c r="D18" s="17"/>
      <c r="E18" s="17"/>
      <c r="F18" s="17"/>
      <c r="G18" s="15"/>
      <c r="H18" s="11"/>
    </row>
    <row r="19" spans="1:8" x14ac:dyDescent="0.2">
      <c r="A19" s="14" t="s">
        <v>11</v>
      </c>
      <c r="B19" s="14" t="s">
        <v>60</v>
      </c>
      <c r="C19" s="16">
        <v>2503</v>
      </c>
      <c r="D19" s="16">
        <v>2436</v>
      </c>
      <c r="E19" s="16">
        <v>2973</v>
      </c>
      <c r="F19" s="16">
        <v>2987</v>
      </c>
      <c r="G19" s="14"/>
      <c r="H19" s="11"/>
    </row>
    <row r="20" spans="1:8" x14ac:dyDescent="0.2">
      <c r="A20" s="15"/>
      <c r="B20" s="15"/>
      <c r="C20" s="17"/>
      <c r="D20" s="17"/>
      <c r="E20" s="17"/>
      <c r="F20" s="17"/>
      <c r="G20" s="15"/>
      <c r="H20" s="11"/>
    </row>
    <row r="21" spans="1:8" x14ac:dyDescent="0.2">
      <c r="A21" s="18" t="s">
        <v>12</v>
      </c>
      <c r="B21" s="18" t="s">
        <v>18</v>
      </c>
      <c r="C21" s="19">
        <v>3610</v>
      </c>
      <c r="D21" s="19">
        <v>3368</v>
      </c>
      <c r="E21" s="19">
        <v>3410</v>
      </c>
      <c r="F21" s="19">
        <v>3453</v>
      </c>
      <c r="G21" s="18"/>
      <c r="H21" s="11"/>
    </row>
    <row r="22" spans="1:8" x14ac:dyDescent="0.2">
      <c r="A22" s="18"/>
      <c r="B22" s="18"/>
      <c r="C22" s="19"/>
      <c r="D22" s="19"/>
      <c r="E22" s="19"/>
      <c r="F22" s="19"/>
      <c r="G22" s="18"/>
      <c r="H22" s="11"/>
    </row>
    <row r="23" spans="1:8" x14ac:dyDescent="0.2">
      <c r="A23" s="18" t="s">
        <v>13</v>
      </c>
      <c r="B23" s="18" t="s">
        <v>19</v>
      </c>
      <c r="C23" s="19">
        <v>3616</v>
      </c>
      <c r="D23" s="19">
        <v>3602</v>
      </c>
      <c r="E23" s="19">
        <v>3615</v>
      </c>
      <c r="F23" s="19">
        <v>2973</v>
      </c>
      <c r="G23" s="18"/>
      <c r="H23" s="11"/>
    </row>
    <row r="24" spans="1:8" x14ac:dyDescent="0.2">
      <c r="A24" s="18"/>
      <c r="B24" s="18"/>
      <c r="C24" s="19"/>
      <c r="D24" s="19"/>
      <c r="E24" s="19"/>
      <c r="F24" s="19"/>
      <c r="G24" s="18"/>
      <c r="H24" s="11"/>
    </row>
    <row r="25" spans="1:8" x14ac:dyDescent="0.2">
      <c r="A25" s="18" t="s">
        <v>14</v>
      </c>
      <c r="B25" s="18" t="s">
        <v>59</v>
      </c>
      <c r="C25" s="19">
        <v>2631</v>
      </c>
      <c r="D25" s="19">
        <f>(2793+3371)/2</f>
        <v>3082</v>
      </c>
      <c r="E25" s="19">
        <f>(3332+3518)/2</f>
        <v>3425</v>
      </c>
      <c r="F25" s="19">
        <f>(3345+3692)/2</f>
        <v>3518.5</v>
      </c>
      <c r="G25" s="18"/>
      <c r="H25" s="11"/>
    </row>
    <row r="26" spans="1:8" x14ac:dyDescent="0.2">
      <c r="A26" s="18"/>
      <c r="B26" s="18"/>
      <c r="C26" s="19"/>
      <c r="D26" s="19"/>
      <c r="E26" s="19"/>
      <c r="F26" s="19"/>
      <c r="G26" s="18"/>
      <c r="H26" s="11"/>
    </row>
    <row r="27" spans="1:8" x14ac:dyDescent="0.2">
      <c r="A27" s="14" t="s">
        <v>15</v>
      </c>
      <c r="B27" s="14" t="s">
        <v>83</v>
      </c>
      <c r="C27" s="16"/>
      <c r="D27" s="16"/>
      <c r="E27" s="16">
        <v>3411</v>
      </c>
      <c r="F27" s="16">
        <f>(2170+3422)/2</f>
        <v>2796</v>
      </c>
      <c r="G27" s="14"/>
      <c r="H27" s="11"/>
    </row>
    <row r="28" spans="1:8" x14ac:dyDescent="0.2">
      <c r="A28" s="15"/>
      <c r="B28" s="15"/>
      <c r="C28" s="17"/>
      <c r="D28" s="17"/>
      <c r="E28" s="17"/>
      <c r="F28" s="17"/>
      <c r="G28" s="15"/>
      <c r="H28" s="11"/>
    </row>
    <row r="29" spans="1:8" x14ac:dyDescent="0.2">
      <c r="A29" s="14" t="s">
        <v>16</v>
      </c>
      <c r="B29" s="14" t="s">
        <v>61</v>
      </c>
      <c r="C29" s="16">
        <v>2582</v>
      </c>
      <c r="D29" s="16">
        <f>(2105+2704)/2</f>
        <v>2404.5</v>
      </c>
      <c r="E29" s="16">
        <f>(3110+2810)/2</f>
        <v>2960</v>
      </c>
      <c r="F29" s="16">
        <f>(3300+2917)/2</f>
        <v>3108.5</v>
      </c>
      <c r="G29" s="16"/>
      <c r="H29" s="11"/>
    </row>
    <row r="30" spans="1:8" x14ac:dyDescent="0.2">
      <c r="A30" s="15"/>
      <c r="B30" s="15"/>
      <c r="C30" s="17"/>
      <c r="D30" s="17"/>
      <c r="E30" s="17"/>
      <c r="F30" s="17"/>
      <c r="G30" s="17"/>
      <c r="H30" s="11"/>
    </row>
    <row r="31" spans="1:8" x14ac:dyDescent="0.2">
      <c r="A31" s="14" t="s">
        <v>27</v>
      </c>
      <c r="B31" s="14" t="s">
        <v>62</v>
      </c>
      <c r="C31" s="16">
        <v>2358</v>
      </c>
      <c r="D31" s="16">
        <f>(2599+2496)/2</f>
        <v>2547.5</v>
      </c>
      <c r="E31" s="16">
        <f>(2923+2549)/2</f>
        <v>2736</v>
      </c>
      <c r="F31" s="16">
        <f>(2435+2566)/2</f>
        <v>2500.5</v>
      </c>
      <c r="G31" s="16"/>
      <c r="H31" s="11"/>
    </row>
    <row r="32" spans="1:8" x14ac:dyDescent="0.2">
      <c r="A32" s="15"/>
      <c r="B32" s="15"/>
      <c r="C32" s="17"/>
      <c r="D32" s="17"/>
      <c r="E32" s="17"/>
      <c r="F32" s="17"/>
      <c r="G32" s="17"/>
      <c r="H32" s="11"/>
    </row>
    <row r="33" spans="1:8" x14ac:dyDescent="0.2">
      <c r="A33" s="14" t="s">
        <v>31</v>
      </c>
      <c r="B33" s="14" t="s">
        <v>32</v>
      </c>
      <c r="C33" s="16">
        <v>2141</v>
      </c>
      <c r="D33" s="16">
        <f>(2413+2468)/2</f>
        <v>2440.5</v>
      </c>
      <c r="E33" s="16">
        <f>(2532+2399)/2</f>
        <v>2465.5</v>
      </c>
      <c r="F33" s="16">
        <f>(2464+2403)/2</f>
        <v>2433.5</v>
      </c>
      <c r="G33" s="14"/>
      <c r="H33" s="11"/>
    </row>
    <row r="34" spans="1:8" x14ac:dyDescent="0.2">
      <c r="A34" s="15"/>
      <c r="B34" s="15"/>
      <c r="C34" s="17"/>
      <c r="D34" s="17"/>
      <c r="E34" s="17"/>
      <c r="F34" s="17"/>
      <c r="G34" s="15"/>
      <c r="H34" s="11"/>
    </row>
    <row r="35" spans="1:8" x14ac:dyDescent="0.2">
      <c r="A35" s="18" t="s">
        <v>35</v>
      </c>
      <c r="B35" s="18" t="s">
        <v>22</v>
      </c>
      <c r="C35" s="19">
        <v>1934</v>
      </c>
      <c r="D35" s="19">
        <f>(1982+2146)/2</f>
        <v>2064</v>
      </c>
      <c r="E35" s="19">
        <f>(2221+2279)/2</f>
        <v>2250</v>
      </c>
      <c r="F35" s="19">
        <f>(2222+2230)/2</f>
        <v>2226</v>
      </c>
      <c r="G35" s="47"/>
      <c r="H35" s="11"/>
    </row>
    <row r="36" spans="1:8" x14ac:dyDescent="0.2">
      <c r="A36" s="18"/>
      <c r="B36" s="18"/>
      <c r="C36" s="19"/>
      <c r="D36" s="19"/>
      <c r="E36" s="19"/>
      <c r="F36" s="19"/>
      <c r="G36" s="47"/>
      <c r="H36" s="11"/>
    </row>
    <row r="37" spans="1:8" x14ac:dyDescent="0.2">
      <c r="A37" s="18" t="s">
        <v>36</v>
      </c>
      <c r="B37" s="18" t="s">
        <v>23</v>
      </c>
      <c r="C37" s="19">
        <v>1878</v>
      </c>
      <c r="D37" s="19">
        <f>(1995+1895)/2</f>
        <v>1945</v>
      </c>
      <c r="E37" s="19">
        <f>(2466+1955)/2</f>
        <v>2210.5</v>
      </c>
      <c r="F37" s="19">
        <f>(2591+1958)/2</f>
        <v>2274.5</v>
      </c>
      <c r="G37" s="25"/>
      <c r="H37" s="11"/>
    </row>
    <row r="38" spans="1:8" x14ac:dyDescent="0.2">
      <c r="A38" s="18"/>
      <c r="B38" s="18"/>
      <c r="C38" s="19"/>
      <c r="D38" s="19"/>
      <c r="E38" s="19"/>
      <c r="F38" s="19"/>
      <c r="G38" s="25"/>
      <c r="H38" s="11"/>
    </row>
    <row r="39" spans="1:8" x14ac:dyDescent="0.2">
      <c r="A39" s="14" t="s">
        <v>39</v>
      </c>
      <c r="B39" s="26" t="s">
        <v>64</v>
      </c>
      <c r="C39" s="16">
        <v>2329</v>
      </c>
      <c r="D39" s="16">
        <v>2527</v>
      </c>
      <c r="E39" s="16">
        <v>2582</v>
      </c>
      <c r="F39" s="16">
        <v>2588</v>
      </c>
      <c r="G39" s="14"/>
      <c r="H39" s="11"/>
    </row>
    <row r="40" spans="1:8" x14ac:dyDescent="0.2">
      <c r="A40" s="15"/>
      <c r="B40" s="26"/>
      <c r="C40" s="17"/>
      <c r="D40" s="17"/>
      <c r="E40" s="17"/>
      <c r="F40" s="17"/>
      <c r="G40" s="15"/>
      <c r="H40" s="11"/>
    </row>
    <row r="41" spans="1:8" x14ac:dyDescent="0.2">
      <c r="A41" s="18" t="s">
        <v>40</v>
      </c>
      <c r="B41" s="26" t="s">
        <v>63</v>
      </c>
      <c r="C41" s="19">
        <v>1593</v>
      </c>
      <c r="D41" s="19">
        <v>1689</v>
      </c>
      <c r="E41" s="19">
        <v>1897</v>
      </c>
      <c r="F41" s="19">
        <v>2253</v>
      </c>
      <c r="G41" s="18"/>
      <c r="H41" s="11"/>
    </row>
    <row r="42" spans="1:8" ht="29.25" customHeight="1" x14ac:dyDescent="0.2">
      <c r="A42" s="18"/>
      <c r="B42" s="26"/>
      <c r="C42" s="19"/>
      <c r="D42" s="19"/>
      <c r="E42" s="19"/>
      <c r="F42" s="19"/>
      <c r="G42" s="18"/>
      <c r="H42" s="11"/>
    </row>
    <row r="43" spans="1:8" ht="15" x14ac:dyDescent="0.25">
      <c r="A43" s="27" t="s">
        <v>24</v>
      </c>
      <c r="B43" s="28"/>
      <c r="C43" s="28"/>
      <c r="D43" s="28"/>
      <c r="E43" s="28"/>
      <c r="F43" s="28"/>
      <c r="G43" s="29"/>
      <c r="H43" s="11"/>
    </row>
    <row r="44" spans="1:8" x14ac:dyDescent="0.2">
      <c r="A44" s="18" t="s">
        <v>7</v>
      </c>
      <c r="B44" s="18" t="s">
        <v>20</v>
      </c>
      <c r="C44" s="19">
        <v>2701</v>
      </c>
      <c r="D44" s="19">
        <v>2993</v>
      </c>
      <c r="E44" s="19">
        <v>3404</v>
      </c>
      <c r="F44" s="19">
        <v>3404</v>
      </c>
      <c r="G44" s="47"/>
      <c r="H44" s="11"/>
    </row>
    <row r="45" spans="1:8" x14ac:dyDescent="0.2">
      <c r="A45" s="18"/>
      <c r="B45" s="18"/>
      <c r="C45" s="19"/>
      <c r="D45" s="19"/>
      <c r="E45" s="19"/>
      <c r="F45" s="19"/>
      <c r="G45" s="47"/>
      <c r="H45" s="11"/>
    </row>
    <row r="46" spans="1:8" x14ac:dyDescent="0.2">
      <c r="A46" s="18" t="s">
        <v>9</v>
      </c>
      <c r="B46" s="18" t="s">
        <v>21</v>
      </c>
      <c r="C46" s="19">
        <v>2587</v>
      </c>
      <c r="D46" s="19">
        <v>2898</v>
      </c>
      <c r="E46" s="19">
        <v>3139</v>
      </c>
      <c r="F46" s="19">
        <v>3034</v>
      </c>
      <c r="G46" s="18"/>
      <c r="H46" s="11"/>
    </row>
    <row r="47" spans="1:8" x14ac:dyDescent="0.2">
      <c r="A47" s="18"/>
      <c r="B47" s="18"/>
      <c r="C47" s="19"/>
      <c r="D47" s="19"/>
      <c r="E47" s="19"/>
      <c r="F47" s="19"/>
      <c r="G47" s="18"/>
      <c r="H47" s="11"/>
    </row>
    <row r="48" spans="1:8" x14ac:dyDescent="0.2">
      <c r="A48" s="14" t="s">
        <v>10</v>
      </c>
      <c r="B48" s="14" t="s">
        <v>47</v>
      </c>
      <c r="C48" s="16">
        <v>1729</v>
      </c>
      <c r="D48" s="16">
        <f>(1599+1983)/2</f>
        <v>1791</v>
      </c>
      <c r="E48" s="16">
        <f>(1862+2110)/2</f>
        <v>1986</v>
      </c>
      <c r="F48" s="16">
        <f>(1933+2174)/2</f>
        <v>2053.5</v>
      </c>
      <c r="G48" s="14"/>
      <c r="H48" s="11"/>
    </row>
    <row r="49" spans="1:10" x14ac:dyDescent="0.2">
      <c r="A49" s="15"/>
      <c r="B49" s="15"/>
      <c r="C49" s="17"/>
      <c r="D49" s="17"/>
      <c r="E49" s="17"/>
      <c r="F49" s="17"/>
      <c r="G49" s="15"/>
      <c r="H49" s="11"/>
    </row>
    <row r="50" spans="1:10" x14ac:dyDescent="0.2">
      <c r="A50" s="14" t="s">
        <v>11</v>
      </c>
      <c r="B50" s="14" t="s">
        <v>55</v>
      </c>
      <c r="C50" s="16">
        <v>1618</v>
      </c>
      <c r="D50" s="16">
        <v>1719</v>
      </c>
      <c r="E50" s="16">
        <v>1719</v>
      </c>
      <c r="F50" s="16">
        <v>1719</v>
      </c>
      <c r="G50" s="14"/>
      <c r="H50" s="11"/>
    </row>
    <row r="51" spans="1:10" x14ac:dyDescent="0.2">
      <c r="A51" s="15"/>
      <c r="B51" s="15"/>
      <c r="C51" s="17"/>
      <c r="D51" s="17"/>
      <c r="E51" s="17"/>
      <c r="F51" s="17"/>
      <c r="G51" s="15"/>
      <c r="H51" s="11"/>
    </row>
    <row r="52" spans="1:10" x14ac:dyDescent="0.2">
      <c r="A52" s="18" t="s">
        <v>12</v>
      </c>
      <c r="B52" s="23" t="s">
        <v>65</v>
      </c>
      <c r="C52" s="19">
        <v>1158</v>
      </c>
      <c r="D52" s="19">
        <v>1318</v>
      </c>
      <c r="E52" s="19">
        <v>1665</v>
      </c>
      <c r="F52" s="19">
        <v>1665</v>
      </c>
      <c r="G52" s="18"/>
      <c r="H52" s="11"/>
    </row>
    <row r="53" spans="1:10" x14ac:dyDescent="0.2">
      <c r="A53" s="18"/>
      <c r="B53" s="24"/>
      <c r="C53" s="19"/>
      <c r="D53" s="19"/>
      <c r="E53" s="19"/>
      <c r="F53" s="19"/>
      <c r="G53" s="18"/>
      <c r="H53" s="11"/>
    </row>
    <row r="54" spans="1:10" x14ac:dyDescent="0.2">
      <c r="A54" s="14" t="s">
        <v>13</v>
      </c>
      <c r="B54" s="23" t="s">
        <v>66</v>
      </c>
      <c r="C54" s="16">
        <v>2747</v>
      </c>
      <c r="D54" s="16">
        <v>3091</v>
      </c>
      <c r="E54" s="16">
        <v>3533</v>
      </c>
      <c r="F54" s="16">
        <v>3533</v>
      </c>
      <c r="G54" s="14"/>
      <c r="H54" s="11"/>
    </row>
    <row r="55" spans="1:10" x14ac:dyDescent="0.2">
      <c r="A55" s="15"/>
      <c r="B55" s="24"/>
      <c r="C55" s="17"/>
      <c r="D55" s="17"/>
      <c r="E55" s="17"/>
      <c r="F55" s="17"/>
      <c r="G55" s="15"/>
      <c r="H55" s="11"/>
    </row>
    <row r="56" spans="1:10" x14ac:dyDescent="0.2">
      <c r="A56" s="14" t="s">
        <v>14</v>
      </c>
      <c r="B56" s="23" t="s">
        <v>70</v>
      </c>
      <c r="C56" s="16">
        <v>2027</v>
      </c>
      <c r="D56" s="16">
        <v>2135</v>
      </c>
      <c r="E56" s="16">
        <v>2135</v>
      </c>
      <c r="F56" s="16">
        <v>2135</v>
      </c>
      <c r="G56" s="14"/>
      <c r="H56" s="11"/>
    </row>
    <row r="57" spans="1:10" x14ac:dyDescent="0.2">
      <c r="A57" s="15"/>
      <c r="B57" s="24"/>
      <c r="C57" s="17"/>
      <c r="D57" s="17"/>
      <c r="E57" s="17"/>
      <c r="F57" s="17"/>
      <c r="G57" s="15"/>
      <c r="H57" s="11"/>
    </row>
    <row r="58" spans="1:10" x14ac:dyDescent="0.2">
      <c r="A58" s="14" t="s">
        <v>15</v>
      </c>
      <c r="B58" s="23" t="s">
        <v>67</v>
      </c>
      <c r="C58" s="16">
        <v>1464</v>
      </c>
      <c r="D58" s="16">
        <v>1816</v>
      </c>
      <c r="E58" s="16">
        <v>1672</v>
      </c>
      <c r="F58" s="16">
        <v>1748</v>
      </c>
      <c r="G58" s="14"/>
      <c r="H58" s="11"/>
    </row>
    <row r="59" spans="1:10" x14ac:dyDescent="0.2">
      <c r="A59" s="15"/>
      <c r="B59" s="24"/>
      <c r="C59" s="17"/>
      <c r="D59" s="17"/>
      <c r="E59" s="17"/>
      <c r="F59" s="17"/>
      <c r="G59" s="15"/>
      <c r="H59" s="11"/>
    </row>
    <row r="60" spans="1:10" x14ac:dyDescent="0.2">
      <c r="A60" s="18" t="s">
        <v>16</v>
      </c>
      <c r="B60" s="18" t="s">
        <v>33</v>
      </c>
      <c r="C60" s="19">
        <v>1470</v>
      </c>
      <c r="D60" s="19">
        <f>(1779+1854)/2</f>
        <v>1816.5</v>
      </c>
      <c r="E60" s="19">
        <f>(1781+1861)/2</f>
        <v>1821</v>
      </c>
      <c r="F60" s="19">
        <f>(1781+1844)/2</f>
        <v>1812.5</v>
      </c>
      <c r="G60" s="18"/>
      <c r="H60" s="11"/>
    </row>
    <row r="61" spans="1:10" x14ac:dyDescent="0.2">
      <c r="A61" s="18"/>
      <c r="B61" s="18"/>
      <c r="C61" s="19"/>
      <c r="D61" s="19"/>
      <c r="E61" s="19"/>
      <c r="F61" s="19"/>
      <c r="G61" s="18"/>
      <c r="H61" s="11"/>
    </row>
    <row r="62" spans="1:10" ht="26.25" customHeight="1" x14ac:dyDescent="0.2">
      <c r="A62" s="6" t="s">
        <v>27</v>
      </c>
      <c r="B62" s="10" t="s">
        <v>53</v>
      </c>
      <c r="C62" s="7">
        <v>1891</v>
      </c>
      <c r="D62" s="7">
        <f>(1999+1891)/2</f>
        <v>1945</v>
      </c>
      <c r="E62" s="7">
        <f>(2247+2313)/2</f>
        <v>2280</v>
      </c>
      <c r="F62" s="7">
        <f>(2210+2313)/2</f>
        <v>2261.5</v>
      </c>
      <c r="G62" s="6"/>
      <c r="H62" s="11"/>
      <c r="J62" s="12"/>
    </row>
    <row r="63" spans="1:10" ht="26.25" customHeight="1" x14ac:dyDescent="0.2">
      <c r="A63" s="6" t="s">
        <v>31</v>
      </c>
      <c r="B63" s="10" t="s">
        <v>54</v>
      </c>
      <c r="C63" s="7">
        <v>1936</v>
      </c>
      <c r="D63" s="7">
        <v>2027</v>
      </c>
      <c r="E63" s="7">
        <v>2192</v>
      </c>
      <c r="F63" s="7">
        <v>2296</v>
      </c>
      <c r="G63" s="6"/>
      <c r="H63" s="11"/>
      <c r="J63" s="12"/>
    </row>
    <row r="64" spans="1:10" ht="26.25" customHeight="1" x14ac:dyDescent="0.2">
      <c r="A64" s="6" t="s">
        <v>35</v>
      </c>
      <c r="B64" s="10" t="s">
        <v>68</v>
      </c>
      <c r="C64" s="7">
        <v>1164</v>
      </c>
      <c r="D64" s="7">
        <f>(1526+1482)/2</f>
        <v>1504</v>
      </c>
      <c r="E64" s="7">
        <f>(1541+1501)/2</f>
        <v>1521</v>
      </c>
      <c r="F64" s="7">
        <f>(1541+1501)/2</f>
        <v>1521</v>
      </c>
      <c r="G64" s="7"/>
      <c r="H64" s="11"/>
      <c r="J64" s="12"/>
    </row>
    <row r="65" spans="1:10" ht="26.25" customHeight="1" x14ac:dyDescent="0.2">
      <c r="A65" s="6" t="s">
        <v>36</v>
      </c>
      <c r="B65" s="10" t="s">
        <v>34</v>
      </c>
      <c r="C65" s="7">
        <v>1309</v>
      </c>
      <c r="D65" s="7">
        <f>(1350+1495)/2</f>
        <v>1422.5</v>
      </c>
      <c r="E65" s="7">
        <f>(1671+1506)/2</f>
        <v>1588.5</v>
      </c>
      <c r="F65" s="7">
        <f>(1671+1577)/2</f>
        <v>1624</v>
      </c>
      <c r="G65" s="6"/>
      <c r="H65" s="11"/>
      <c r="J65" s="12"/>
    </row>
    <row r="66" spans="1:10" ht="26.25" customHeight="1" x14ac:dyDescent="0.2">
      <c r="A66" s="8" t="s">
        <v>39</v>
      </c>
      <c r="B66" s="5" t="s">
        <v>69</v>
      </c>
      <c r="C66" s="9">
        <v>996</v>
      </c>
      <c r="D66" s="9">
        <v>1368</v>
      </c>
      <c r="E66" s="9">
        <f>(1495+1387)/2</f>
        <v>1441</v>
      </c>
      <c r="F66" s="9">
        <f>(748+1387)/2</f>
        <v>1067.5</v>
      </c>
      <c r="G66" s="8"/>
      <c r="H66" s="11"/>
      <c r="J66" s="12"/>
    </row>
    <row r="67" spans="1:10" ht="26.25" customHeight="1" x14ac:dyDescent="0.2">
      <c r="A67" s="6" t="s">
        <v>40</v>
      </c>
      <c r="B67" s="10" t="s">
        <v>50</v>
      </c>
      <c r="C67" s="7">
        <v>1059</v>
      </c>
      <c r="D67" s="13">
        <f>(1515+1238)/2</f>
        <v>1376.5</v>
      </c>
      <c r="E67" s="7">
        <f>(1533+1255)/2</f>
        <v>1394</v>
      </c>
      <c r="F67" s="7">
        <f>(1533+1255)/2</f>
        <v>1394</v>
      </c>
      <c r="G67" s="7"/>
      <c r="H67" s="11"/>
      <c r="J67" s="12"/>
    </row>
    <row r="68" spans="1:10" ht="26.25" customHeight="1" x14ac:dyDescent="0.2">
      <c r="A68" s="6" t="s">
        <v>41</v>
      </c>
      <c r="B68" s="10" t="s">
        <v>48</v>
      </c>
      <c r="C68" s="7">
        <v>1139</v>
      </c>
      <c r="D68" s="13">
        <f>(1571+1269)/2</f>
        <v>1420</v>
      </c>
      <c r="E68" s="7">
        <f>(1571+1278)/2</f>
        <v>1424.5</v>
      </c>
      <c r="F68" s="7">
        <f>(1571+1279)/2</f>
        <v>1425</v>
      </c>
      <c r="G68" s="6"/>
      <c r="H68" s="11"/>
      <c r="J68" s="12"/>
    </row>
    <row r="69" spans="1:10" ht="26.25" customHeight="1" x14ac:dyDescent="0.2">
      <c r="A69" s="6" t="s">
        <v>42</v>
      </c>
      <c r="B69" s="10" t="s">
        <v>51</v>
      </c>
      <c r="C69" s="7">
        <v>642</v>
      </c>
      <c r="D69" s="7">
        <f>(743+730)/2</f>
        <v>736.5</v>
      </c>
      <c r="E69" s="7">
        <f>(800+730)/2</f>
        <v>765</v>
      </c>
      <c r="F69" s="7">
        <f>(758+730)/2</f>
        <v>744</v>
      </c>
      <c r="G69" s="6"/>
      <c r="H69" s="11"/>
    </row>
    <row r="70" spans="1:10" ht="26.25" customHeight="1" x14ac:dyDescent="0.2">
      <c r="A70" s="6" t="s">
        <v>43</v>
      </c>
      <c r="B70" s="10" t="s">
        <v>49</v>
      </c>
      <c r="C70" s="7">
        <v>949</v>
      </c>
      <c r="D70" s="7">
        <f>(1040+1271)/2</f>
        <v>1155.5</v>
      </c>
      <c r="E70" s="7">
        <f>(1299+1302)/2</f>
        <v>1300.5</v>
      </c>
      <c r="F70" s="7">
        <f>(1299+1300)/2</f>
        <v>1299.5</v>
      </c>
      <c r="G70" s="6"/>
      <c r="H70" s="11"/>
    </row>
    <row r="71" spans="1:10" ht="26.25" customHeight="1" x14ac:dyDescent="0.2">
      <c r="A71" s="6" t="s">
        <v>44</v>
      </c>
      <c r="B71" s="10" t="s">
        <v>52</v>
      </c>
      <c r="C71" s="7">
        <v>642</v>
      </c>
      <c r="D71" s="7">
        <v>730</v>
      </c>
      <c r="E71" s="7">
        <v>730</v>
      </c>
      <c r="F71" s="7">
        <v>730</v>
      </c>
      <c r="G71" s="6"/>
      <c r="H71" s="11"/>
    </row>
    <row r="72" spans="1:10" ht="26.25" customHeight="1" x14ac:dyDescent="0.2">
      <c r="A72" s="6" t="s">
        <v>45</v>
      </c>
      <c r="B72" s="10" t="s">
        <v>76</v>
      </c>
      <c r="C72" s="7">
        <v>642</v>
      </c>
      <c r="D72" s="13">
        <v>730</v>
      </c>
      <c r="E72" s="7">
        <v>730</v>
      </c>
      <c r="F72" s="7">
        <v>730</v>
      </c>
      <c r="G72" s="6"/>
      <c r="H72" s="11"/>
    </row>
    <row r="73" spans="1:10" ht="26.25" customHeight="1" x14ac:dyDescent="0.2">
      <c r="A73" s="6" t="s">
        <v>46</v>
      </c>
      <c r="B73" s="10" t="s">
        <v>38</v>
      </c>
      <c r="C73" s="7">
        <v>957</v>
      </c>
      <c r="D73" s="7">
        <v>1238</v>
      </c>
      <c r="E73" s="7">
        <v>1255</v>
      </c>
      <c r="F73" s="7">
        <v>1255</v>
      </c>
      <c r="G73" s="6"/>
      <c r="H73" s="11"/>
    </row>
    <row r="74" spans="1:10" ht="26.25" customHeight="1" x14ac:dyDescent="0.2">
      <c r="A74" s="6" t="s">
        <v>71</v>
      </c>
      <c r="B74" s="10" t="s">
        <v>37</v>
      </c>
      <c r="C74" s="7">
        <v>761</v>
      </c>
      <c r="D74" s="7">
        <v>968</v>
      </c>
      <c r="E74" s="7">
        <v>968</v>
      </c>
      <c r="F74" s="7"/>
      <c r="G74" s="6"/>
      <c r="H74" s="11"/>
    </row>
    <row r="75" spans="1:10" x14ac:dyDescent="0.2">
      <c r="A75" s="18" t="s">
        <v>72</v>
      </c>
      <c r="B75" s="18" t="s">
        <v>25</v>
      </c>
      <c r="C75" s="19">
        <v>1329</v>
      </c>
      <c r="D75" s="19">
        <v>1422</v>
      </c>
      <c r="E75" s="19">
        <v>1442</v>
      </c>
      <c r="F75" s="19">
        <v>1683</v>
      </c>
      <c r="G75" s="18"/>
      <c r="H75" s="11"/>
    </row>
    <row r="76" spans="1:10" x14ac:dyDescent="0.2">
      <c r="A76" s="18"/>
      <c r="B76" s="18"/>
      <c r="C76" s="19"/>
      <c r="D76" s="19"/>
      <c r="E76" s="19"/>
      <c r="F76" s="19"/>
      <c r="G76" s="18"/>
      <c r="H76" s="11"/>
    </row>
    <row r="77" spans="1:10" x14ac:dyDescent="0.2">
      <c r="A77" s="18" t="s">
        <v>73</v>
      </c>
      <c r="B77" s="18" t="s">
        <v>26</v>
      </c>
      <c r="C77" s="19">
        <v>642</v>
      </c>
      <c r="D77" s="19">
        <v>730</v>
      </c>
      <c r="E77" s="19">
        <v>730</v>
      </c>
      <c r="F77" s="19">
        <v>730</v>
      </c>
      <c r="G77" s="18"/>
      <c r="H77" s="11"/>
    </row>
    <row r="78" spans="1:10" x14ac:dyDescent="0.2">
      <c r="A78" s="18"/>
      <c r="B78" s="18"/>
      <c r="C78" s="19"/>
      <c r="D78" s="19"/>
      <c r="E78" s="19"/>
      <c r="F78" s="19"/>
      <c r="G78" s="18"/>
      <c r="H78" s="11"/>
    </row>
    <row r="79" spans="1:10" x14ac:dyDescent="0.2">
      <c r="A79" s="14" t="s">
        <v>74</v>
      </c>
      <c r="B79" s="14" t="s">
        <v>75</v>
      </c>
      <c r="C79" s="14">
        <v>2239</v>
      </c>
      <c r="D79" s="14">
        <v>2659</v>
      </c>
      <c r="E79" s="14">
        <v>3247</v>
      </c>
      <c r="F79" s="14">
        <v>2939</v>
      </c>
      <c r="G79" s="14"/>
    </row>
    <row r="80" spans="1:10" x14ac:dyDescent="0.2">
      <c r="A80" s="15"/>
      <c r="B80" s="15"/>
      <c r="C80" s="15"/>
      <c r="D80" s="15"/>
      <c r="E80" s="15"/>
      <c r="F80" s="15"/>
      <c r="G80" s="15"/>
    </row>
    <row r="84" spans="1:7" ht="25.5" customHeight="1" x14ac:dyDescent="0.2">
      <c r="A84" s="22" t="s">
        <v>56</v>
      </c>
      <c r="B84" s="22"/>
      <c r="D84" s="3"/>
      <c r="E84" s="20" t="s">
        <v>57</v>
      </c>
      <c r="F84" s="20"/>
      <c r="G84" s="20"/>
    </row>
    <row r="85" spans="1:7" x14ac:dyDescent="0.2">
      <c r="D85" s="4" t="s">
        <v>30</v>
      </c>
    </row>
    <row r="109" spans="1:6" x14ac:dyDescent="0.2">
      <c r="A109" s="1" t="s">
        <v>77</v>
      </c>
    </row>
    <row r="110" spans="1:6" ht="33" x14ac:dyDescent="0.45">
      <c r="B110" s="21"/>
      <c r="C110" s="21"/>
      <c r="D110" s="21"/>
      <c r="E110" s="21"/>
      <c r="F110" s="21"/>
    </row>
  </sheetData>
  <mergeCells count="203">
    <mergeCell ref="A27:A28"/>
    <mergeCell ref="B27:B28"/>
    <mergeCell ref="C27:C28"/>
    <mergeCell ref="D27:D28"/>
    <mergeCell ref="E27:E28"/>
    <mergeCell ref="F27:F28"/>
    <mergeCell ref="G27:G28"/>
    <mergeCell ref="A54:A55"/>
    <mergeCell ref="A58:A59"/>
    <mergeCell ref="B54:B55"/>
    <mergeCell ref="B58:B59"/>
    <mergeCell ref="C54:C55"/>
    <mergeCell ref="D54:D55"/>
    <mergeCell ref="E54:E55"/>
    <mergeCell ref="F54:F55"/>
    <mergeCell ref="G54:G55"/>
    <mergeCell ref="G58:G59"/>
    <mergeCell ref="F58:F59"/>
    <mergeCell ref="E58:E59"/>
    <mergeCell ref="D58:D59"/>
    <mergeCell ref="C58:C59"/>
    <mergeCell ref="A56:A57"/>
    <mergeCell ref="B56:B57"/>
    <mergeCell ref="C56:C57"/>
    <mergeCell ref="A43:G43"/>
    <mergeCell ref="A44:A45"/>
    <mergeCell ref="B44:B45"/>
    <mergeCell ref="C44:C45"/>
    <mergeCell ref="D44:D45"/>
    <mergeCell ref="E44:E45"/>
    <mergeCell ref="F44:F45"/>
    <mergeCell ref="G44:G45"/>
    <mergeCell ref="G46:G47"/>
    <mergeCell ref="A46:A47"/>
    <mergeCell ref="B46:B47"/>
    <mergeCell ref="C46:C47"/>
    <mergeCell ref="D46:D47"/>
    <mergeCell ref="E46:E47"/>
    <mergeCell ref="F46:F47"/>
    <mergeCell ref="A35:A36"/>
    <mergeCell ref="B35:B36"/>
    <mergeCell ref="C35:C36"/>
    <mergeCell ref="D35:D36"/>
    <mergeCell ref="E35:E36"/>
    <mergeCell ref="F35:F36"/>
    <mergeCell ref="G35:G36"/>
    <mergeCell ref="E21:E22"/>
    <mergeCell ref="F21:F22"/>
    <mergeCell ref="G21:G22"/>
    <mergeCell ref="G23:G24"/>
    <mergeCell ref="A25:A26"/>
    <mergeCell ref="B25:B26"/>
    <mergeCell ref="C25:C26"/>
    <mergeCell ref="D25:D26"/>
    <mergeCell ref="E25:E26"/>
    <mergeCell ref="F25:F26"/>
    <mergeCell ref="G25:G26"/>
    <mergeCell ref="A23:A24"/>
    <mergeCell ref="B23:B24"/>
    <mergeCell ref="C23:C24"/>
    <mergeCell ref="D23:D24"/>
    <mergeCell ref="E23:E24"/>
    <mergeCell ref="F23:F24"/>
    <mergeCell ref="G19:G20"/>
    <mergeCell ref="A21:A22"/>
    <mergeCell ref="B21:B22"/>
    <mergeCell ref="C21:C22"/>
    <mergeCell ref="D21:D22"/>
    <mergeCell ref="A17:A18"/>
    <mergeCell ref="B17:B18"/>
    <mergeCell ref="C17:C18"/>
    <mergeCell ref="D17:D18"/>
    <mergeCell ref="E17:E18"/>
    <mergeCell ref="F17:F18"/>
    <mergeCell ref="G17:G18"/>
    <mergeCell ref="A19:A20"/>
    <mergeCell ref="B19:B20"/>
    <mergeCell ref="C19:C20"/>
    <mergeCell ref="D19:D20"/>
    <mergeCell ref="E19:E20"/>
    <mergeCell ref="F19:F20"/>
    <mergeCell ref="A1:C1"/>
    <mergeCell ref="A2:C2"/>
    <mergeCell ref="B5:G5"/>
    <mergeCell ref="B6:G6"/>
    <mergeCell ref="A9:A11"/>
    <mergeCell ref="B9:B11"/>
    <mergeCell ref="C9:G9"/>
    <mergeCell ref="C10:C11"/>
    <mergeCell ref="D10:G10"/>
    <mergeCell ref="A12:G12"/>
    <mergeCell ref="A13:A14"/>
    <mergeCell ref="B13:B14"/>
    <mergeCell ref="C13:C14"/>
    <mergeCell ref="D13:D14"/>
    <mergeCell ref="E13:E14"/>
    <mergeCell ref="F13:F14"/>
    <mergeCell ref="G13:G14"/>
    <mergeCell ref="G15:G16"/>
    <mergeCell ref="A15:A16"/>
    <mergeCell ref="B15:B16"/>
    <mergeCell ref="C15:C16"/>
    <mergeCell ref="D15:D16"/>
    <mergeCell ref="E15:E16"/>
    <mergeCell ref="F15:F16"/>
    <mergeCell ref="A33:A34"/>
    <mergeCell ref="B33:B34"/>
    <mergeCell ref="C33:C34"/>
    <mergeCell ref="D33:D34"/>
    <mergeCell ref="E33:E34"/>
    <mergeCell ref="F33:F34"/>
    <mergeCell ref="G33:G34"/>
    <mergeCell ref="A29:A30"/>
    <mergeCell ref="B29:B30"/>
    <mergeCell ref="C29:C30"/>
    <mergeCell ref="D29:D30"/>
    <mergeCell ref="E29:E30"/>
    <mergeCell ref="F29:F30"/>
    <mergeCell ref="G29:G30"/>
    <mergeCell ref="A31:A32"/>
    <mergeCell ref="B31:B32"/>
    <mergeCell ref="C31:C32"/>
    <mergeCell ref="D31:D32"/>
    <mergeCell ref="E31:E32"/>
    <mergeCell ref="F31:F32"/>
    <mergeCell ref="G31:G32"/>
    <mergeCell ref="G37:G38"/>
    <mergeCell ref="A41:A42"/>
    <mergeCell ref="B41:B42"/>
    <mergeCell ref="C41:C42"/>
    <mergeCell ref="D41:D42"/>
    <mergeCell ref="E41:E42"/>
    <mergeCell ref="F41:F42"/>
    <mergeCell ref="G41:G42"/>
    <mergeCell ref="A37:A38"/>
    <mergeCell ref="B37:B38"/>
    <mergeCell ref="C37:C38"/>
    <mergeCell ref="D37:D38"/>
    <mergeCell ref="E37:E38"/>
    <mergeCell ref="F37:F38"/>
    <mergeCell ref="A39:A40"/>
    <mergeCell ref="B39:B40"/>
    <mergeCell ref="C39:C40"/>
    <mergeCell ref="D39:D40"/>
    <mergeCell ref="E39:E40"/>
    <mergeCell ref="F39:F40"/>
    <mergeCell ref="G39:G40"/>
    <mergeCell ref="B110:F110"/>
    <mergeCell ref="G75:G76"/>
    <mergeCell ref="A77:A78"/>
    <mergeCell ref="B77:B78"/>
    <mergeCell ref="C77:C78"/>
    <mergeCell ref="D77:D78"/>
    <mergeCell ref="E77:E78"/>
    <mergeCell ref="F77:F78"/>
    <mergeCell ref="G77:G78"/>
    <mergeCell ref="A75:A76"/>
    <mergeCell ref="B75:B76"/>
    <mergeCell ref="C75:C76"/>
    <mergeCell ref="D75:D76"/>
    <mergeCell ref="E75:E76"/>
    <mergeCell ref="F75:F76"/>
    <mergeCell ref="A84:B84"/>
    <mergeCell ref="A79:A80"/>
    <mergeCell ref="B79:B80"/>
    <mergeCell ref="C79:C80"/>
    <mergeCell ref="D79:D80"/>
    <mergeCell ref="E79:E80"/>
    <mergeCell ref="F79:F80"/>
    <mergeCell ref="G79:G80"/>
    <mergeCell ref="C50:C51"/>
    <mergeCell ref="D50:D51"/>
    <mergeCell ref="E50:E51"/>
    <mergeCell ref="F50:F51"/>
    <mergeCell ref="G50:G51"/>
    <mergeCell ref="E84:G84"/>
    <mergeCell ref="G60:G61"/>
    <mergeCell ref="C52:C53"/>
    <mergeCell ref="D52:D53"/>
    <mergeCell ref="E52:E53"/>
    <mergeCell ref="F52:F53"/>
    <mergeCell ref="D56:D57"/>
    <mergeCell ref="E56:E57"/>
    <mergeCell ref="F56:F57"/>
    <mergeCell ref="G56:G57"/>
    <mergeCell ref="B50:B51"/>
    <mergeCell ref="A48:A49"/>
    <mergeCell ref="B48:B49"/>
    <mergeCell ref="C48:C49"/>
    <mergeCell ref="G52:G53"/>
    <mergeCell ref="A60:A61"/>
    <mergeCell ref="B60:B61"/>
    <mergeCell ref="C60:C61"/>
    <mergeCell ref="D60:D61"/>
    <mergeCell ref="E60:E61"/>
    <mergeCell ref="F60:F61"/>
    <mergeCell ref="D48:D49"/>
    <mergeCell ref="E48:E49"/>
    <mergeCell ref="F48:F49"/>
    <mergeCell ref="G48:G49"/>
    <mergeCell ref="A52:A53"/>
    <mergeCell ref="B52:B53"/>
    <mergeCell ref="A50:A51"/>
  </mergeCells>
  <pageMargins left="0.9" right="0.24" top="0.37" bottom="0.27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2022 m.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2006-11-28T10:25:48Z</dcterms:created>
  <dcterms:modified xsi:type="dcterms:W3CDTF">2022-10-14T06:23:30Z</dcterms:modified>
</cp:coreProperties>
</file>