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8194014-63FA-4AAE-A114-8A9F8B55DB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m." sheetId="2" r:id="rId1"/>
  </sheets>
  <calcPr calcId="181029"/>
</workbook>
</file>

<file path=xl/calcChain.xml><?xml version="1.0" encoding="utf-8"?>
<calcChain xmlns="http://schemas.openxmlformats.org/spreadsheetml/2006/main">
  <c r="E70" i="2" l="1"/>
  <c r="E74" i="2" l="1"/>
  <c r="E73" i="2"/>
  <c r="E77" i="2"/>
  <c r="E72" i="2"/>
  <c r="E76" i="2"/>
  <c r="E75" i="2"/>
  <c r="E50" i="2"/>
  <c r="E71" i="2"/>
  <c r="E67" i="2"/>
  <c r="E39" i="2"/>
  <c r="E37" i="2"/>
  <c r="E35" i="2"/>
  <c r="E31" i="2"/>
  <c r="E33" i="2"/>
  <c r="E27" i="2"/>
  <c r="E25" i="2"/>
  <c r="E82" i="2"/>
  <c r="E79" i="2"/>
  <c r="E55" i="2"/>
  <c r="E46" i="2"/>
  <c r="E63" i="2"/>
  <c r="E61" i="2"/>
  <c r="E48" i="2"/>
  <c r="E59" i="2"/>
  <c r="E57" i="2"/>
  <c r="E65" i="2"/>
  <c r="E80" i="2"/>
  <c r="D71" i="2" l="1"/>
  <c r="D77" i="2"/>
  <c r="D76" i="2"/>
  <c r="D75" i="2"/>
  <c r="D74" i="2"/>
  <c r="D73" i="2"/>
  <c r="D72" i="2"/>
  <c r="D70" i="2"/>
  <c r="D67" i="2"/>
  <c r="D50" i="2"/>
  <c r="D39" i="2"/>
  <c r="D37" i="2"/>
  <c r="D35" i="2"/>
  <c r="D33" i="2"/>
  <c r="D31" i="2"/>
  <c r="D29" i="2"/>
  <c r="D27" i="2"/>
  <c r="D25" i="2"/>
</calcChain>
</file>

<file path=xl/sharedStrings.xml><?xml version="1.0" encoding="utf-8"?>
<sst xmlns="http://schemas.openxmlformats.org/spreadsheetml/2006/main" count="108" uniqueCount="87">
  <si>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</si>
  <si>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</si>
  <si>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</si>
  <si>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</si>
  <si>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</si>
  <si>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</si>
  <si>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</si>
  <si>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</si>
  <si>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</si>
  <si>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</si>
  <si>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</si>
  <si>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</si>
  <si>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</si>
  <si>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</si>
  <si>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</si>
  <si>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</si>
  <si>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</si>
  <si>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</si>
  <si>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</si>
  <si>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</si>
  <si>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</si>
  <si>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</si>
  <si>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</si>
  <si>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</si>
  <si>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</si>
  <si>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</si>
  <si>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</si>
  <si>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</si>
  <si>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</si>
  <si>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</si>
  <si>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</si>
  <si>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</si>
  <si>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</si>
  <si>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</si>
  <si>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</si>
  <si>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</si>
  <si>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</si>
  <si>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</si>
  <si>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</si>
  <si>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</si>
  <si>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</si>
  <si>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</si>
  <si>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</si>
  <si>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</si>
  <si>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</si>
  <si>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</si>
  <si>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</si>
  <si>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</si>
  <si>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</si>
  <si>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</si>
  <si>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</si>
  <si>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</si>
  <si>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</si>
  <si>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</si>
  <si>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</si>
  <si>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</si>
  <si>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</si>
  <si>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</si>
  <si>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</si>
  <si>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</si>
  <si>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</si>
  <si>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</si>
  <si>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</si>
  <si>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</si>
  <si>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</si>
  <si>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-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</si>
  <si>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</si>
  <si>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</si>
  <si>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</si>
  <si>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</si>
  <si>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</si>
  <si>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</si>
  <si>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</si>
  <si>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</si>
  <si>
    <t>2025 m.</t>
  </si>
  <si>
    <t>2024 m.IV ketv.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</si>
  <si>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</si>
  <si>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</si>
  <si>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</si>
  <si>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</si>
  <si>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</si>
  <si>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</si>
  <si>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</si>
  <si>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</si>
  <si>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</si>
  <si>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</si>
  <si>
    <t>Direktoriaus pavaduotojas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</si>
</sst>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>
      <selection activeCell="E19" sqref="E19:E20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44" t="s">
        <v>26</v>
      </c>
      <c r="B1" s="45"/>
      <c r="C1" s="45"/>
    </row>
    <row r="2" spans="1:8" ht="14.4" x14ac:dyDescent="0.3">
      <c r="A2" s="44" t="s">
        <v>27</v>
      </c>
      <c r="B2" s="45"/>
      <c r="C2" s="45"/>
    </row>
    <row r="5" spans="1:8" ht="21.75" customHeight="1" x14ac:dyDescent="0.25">
      <c r="B5" s="46" t="s">
        <v>63</v>
      </c>
      <c r="C5" s="46"/>
      <c r="D5" s="46"/>
      <c r="E5" s="46"/>
      <c r="F5" s="46"/>
      <c r="G5" s="46"/>
    </row>
    <row r="6" spans="1:8" x14ac:dyDescent="0.25">
      <c r="B6" s="47" t="s">
        <v>62</v>
      </c>
      <c r="C6" s="47"/>
      <c r="D6" s="47"/>
      <c r="E6" s="47"/>
      <c r="F6" s="47"/>
      <c r="G6" s="47"/>
    </row>
    <row r="9" spans="1:8" ht="24.75" customHeight="1" x14ac:dyDescent="0.25">
      <c r="A9" s="48" t="s">
        <v>0</v>
      </c>
      <c r="B9" s="51" t="s">
        <v>1</v>
      </c>
      <c r="C9" s="54" t="s">
        <v>61</v>
      </c>
      <c r="D9" s="55"/>
      <c r="E9" s="55"/>
      <c r="F9" s="55"/>
      <c r="G9" s="56"/>
    </row>
    <row r="10" spans="1:8" x14ac:dyDescent="0.25">
      <c r="A10" s="49"/>
      <c r="B10" s="52"/>
      <c r="C10" s="57" t="s">
        <v>75</v>
      </c>
      <c r="D10" s="58" t="s">
        <v>74</v>
      </c>
      <c r="E10" s="59"/>
      <c r="F10" s="59"/>
      <c r="G10" s="60"/>
    </row>
    <row r="11" spans="1:8" x14ac:dyDescent="0.25">
      <c r="A11" s="50"/>
      <c r="B11" s="53"/>
      <c r="C11" s="38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34" t="s">
        <v>6</v>
      </c>
      <c r="B12" s="35"/>
      <c r="C12" s="35"/>
      <c r="D12" s="35"/>
      <c r="E12" s="35"/>
      <c r="F12" s="35"/>
      <c r="G12" s="36"/>
    </row>
    <row r="13" spans="1:8" x14ac:dyDescent="0.25">
      <c r="A13" s="31" t="s">
        <v>7</v>
      </c>
      <c r="B13" s="31" t="s">
        <v>8</v>
      </c>
      <c r="C13" s="32">
        <v>5713</v>
      </c>
      <c r="D13" s="33">
        <v>5713</v>
      </c>
      <c r="E13" s="32">
        <v>5713</v>
      </c>
      <c r="F13" s="32"/>
      <c r="G13" s="31"/>
      <c r="H13" s="11"/>
    </row>
    <row r="14" spans="1:8" x14ac:dyDescent="0.25">
      <c r="A14" s="31"/>
      <c r="B14" s="31"/>
      <c r="C14" s="32"/>
      <c r="D14" s="33"/>
      <c r="E14" s="32"/>
      <c r="F14" s="32"/>
      <c r="G14" s="31"/>
      <c r="H14" s="11"/>
    </row>
    <row r="15" spans="1:8" x14ac:dyDescent="0.25">
      <c r="A15" s="31" t="s">
        <v>9</v>
      </c>
      <c r="B15" s="31" t="s">
        <v>68</v>
      </c>
      <c r="C15" s="32">
        <v>4920</v>
      </c>
      <c r="D15" s="33">
        <v>4992</v>
      </c>
      <c r="E15" s="32">
        <v>4872</v>
      </c>
      <c r="F15" s="32"/>
      <c r="G15" s="43"/>
      <c r="H15" s="11"/>
    </row>
    <row r="16" spans="1:8" x14ac:dyDescent="0.25">
      <c r="A16" s="31"/>
      <c r="B16" s="31"/>
      <c r="C16" s="32"/>
      <c r="D16" s="33"/>
      <c r="E16" s="32"/>
      <c r="F16" s="32"/>
      <c r="G16" s="31"/>
      <c r="H16" s="11"/>
    </row>
    <row r="17" spans="1:8" x14ac:dyDescent="0.25">
      <c r="A17" s="25" t="s">
        <v>10</v>
      </c>
      <c r="B17" s="25" t="s">
        <v>49</v>
      </c>
      <c r="C17" s="27">
        <v>4275</v>
      </c>
      <c r="D17" s="29">
        <v>4429</v>
      </c>
      <c r="E17" s="27">
        <v>4938</v>
      </c>
      <c r="F17" s="27"/>
      <c r="G17" s="25"/>
      <c r="H17" s="11"/>
    </row>
    <row r="18" spans="1:8" x14ac:dyDescent="0.25">
      <c r="A18" s="26"/>
      <c r="B18" s="26"/>
      <c r="C18" s="28"/>
      <c r="D18" s="30"/>
      <c r="E18" s="28"/>
      <c r="F18" s="28"/>
      <c r="G18" s="26"/>
      <c r="H18" s="11"/>
    </row>
    <row r="19" spans="1:8" x14ac:dyDescent="0.25">
      <c r="A19" s="25" t="s">
        <v>11</v>
      </c>
      <c r="B19" s="25" t="s">
        <v>51</v>
      </c>
      <c r="C19" s="27">
        <v>2916</v>
      </c>
      <c r="D19" s="29">
        <v>2703</v>
      </c>
      <c r="E19" s="27">
        <v>3258</v>
      </c>
      <c r="F19" s="27"/>
      <c r="G19" s="25"/>
      <c r="H19" s="11"/>
    </row>
    <row r="20" spans="1:8" x14ac:dyDescent="0.25">
      <c r="A20" s="26"/>
      <c r="B20" s="26"/>
      <c r="C20" s="28"/>
      <c r="D20" s="30"/>
      <c r="E20" s="28"/>
      <c r="F20" s="28"/>
      <c r="G20" s="26"/>
      <c r="H20" s="11"/>
    </row>
    <row r="21" spans="1:8" x14ac:dyDescent="0.25">
      <c r="A21" s="31" t="s">
        <v>12</v>
      </c>
      <c r="B21" s="31" t="s">
        <v>17</v>
      </c>
      <c r="C21" s="32">
        <v>5802</v>
      </c>
      <c r="D21" s="33">
        <v>5802</v>
      </c>
      <c r="E21" s="32">
        <v>5142</v>
      </c>
      <c r="F21" s="32"/>
      <c r="G21" s="31"/>
      <c r="H21" s="11"/>
    </row>
    <row r="22" spans="1:8" x14ac:dyDescent="0.25">
      <c r="A22" s="31"/>
      <c r="B22" s="31"/>
      <c r="C22" s="32"/>
      <c r="D22" s="33"/>
      <c r="E22" s="32"/>
      <c r="F22" s="32"/>
      <c r="G22" s="31"/>
      <c r="H22" s="11"/>
    </row>
    <row r="23" spans="1:8" x14ac:dyDescent="0.25">
      <c r="A23" s="25" t="s">
        <v>13</v>
      </c>
      <c r="B23" s="25" t="s">
        <v>86</v>
      </c>
      <c r="C23" s="27" t="s">
        <v>65</v>
      </c>
      <c r="D23" s="29" t="s">
        <v>65</v>
      </c>
      <c r="E23" s="27">
        <v>4742</v>
      </c>
      <c r="F23" s="27"/>
      <c r="G23" s="25"/>
      <c r="H23" s="11"/>
    </row>
    <row r="24" spans="1:8" x14ac:dyDescent="0.25">
      <c r="A24" s="26"/>
      <c r="B24" s="26"/>
      <c r="C24" s="28"/>
      <c r="D24" s="30"/>
      <c r="E24" s="28"/>
      <c r="F24" s="28"/>
      <c r="G24" s="26"/>
      <c r="H24" s="11"/>
    </row>
    <row r="25" spans="1:8" x14ac:dyDescent="0.25">
      <c r="A25" s="31" t="s">
        <v>14</v>
      </c>
      <c r="B25" s="31" t="s">
        <v>50</v>
      </c>
      <c r="C25" s="32">
        <v>4629</v>
      </c>
      <c r="D25" s="33">
        <f>(4939+4647)/2</f>
        <v>4793</v>
      </c>
      <c r="E25" s="32">
        <f>(4847+4889)/2</f>
        <v>4868</v>
      </c>
      <c r="F25" s="32"/>
      <c r="G25" s="25"/>
      <c r="H25" s="11"/>
    </row>
    <row r="26" spans="1:8" x14ac:dyDescent="0.25">
      <c r="A26" s="31"/>
      <c r="B26" s="31"/>
      <c r="C26" s="32"/>
      <c r="D26" s="33"/>
      <c r="E26" s="32"/>
      <c r="F26" s="32"/>
      <c r="G26" s="26"/>
      <c r="H26" s="11"/>
    </row>
    <row r="27" spans="1:8" x14ac:dyDescent="0.25">
      <c r="A27" s="25" t="s">
        <v>15</v>
      </c>
      <c r="B27" s="25" t="s">
        <v>64</v>
      </c>
      <c r="C27" s="27">
        <v>4341</v>
      </c>
      <c r="D27" s="29">
        <f>(4034+3974)/2</f>
        <v>4004</v>
      </c>
      <c r="E27" s="27">
        <f>(4103+4088)/2</f>
        <v>4095.5</v>
      </c>
      <c r="F27" s="27"/>
      <c r="G27" s="25"/>
      <c r="H27" s="11"/>
    </row>
    <row r="28" spans="1:8" x14ac:dyDescent="0.25">
      <c r="A28" s="26"/>
      <c r="B28" s="26"/>
      <c r="C28" s="28"/>
      <c r="D28" s="30"/>
      <c r="E28" s="28"/>
      <c r="F28" s="28"/>
      <c r="G28" s="26"/>
      <c r="H28" s="11"/>
    </row>
    <row r="29" spans="1:8" x14ac:dyDescent="0.25">
      <c r="A29" s="25" t="s">
        <v>16</v>
      </c>
      <c r="B29" s="25" t="s">
        <v>69</v>
      </c>
      <c r="C29" s="27">
        <v>3915</v>
      </c>
      <c r="D29" s="29">
        <f>(3974+4182)/2</f>
        <v>4078</v>
      </c>
      <c r="E29" s="27">
        <v>4550</v>
      </c>
      <c r="F29" s="27"/>
      <c r="G29" s="27"/>
      <c r="H29" s="11"/>
    </row>
    <row r="30" spans="1:8" x14ac:dyDescent="0.25">
      <c r="A30" s="26"/>
      <c r="B30" s="26"/>
      <c r="C30" s="28"/>
      <c r="D30" s="30"/>
      <c r="E30" s="28"/>
      <c r="F30" s="28"/>
      <c r="G30" s="28"/>
      <c r="H30" s="11"/>
    </row>
    <row r="31" spans="1:8" x14ac:dyDescent="0.25">
      <c r="A31" s="25" t="s">
        <v>25</v>
      </c>
      <c r="B31" s="25" t="s">
        <v>52</v>
      </c>
      <c r="C31" s="27">
        <v>4093</v>
      </c>
      <c r="D31" s="29">
        <f>(3708+4217)/2</f>
        <v>3962.5</v>
      </c>
      <c r="E31" s="27">
        <f>(3920+4469)/2</f>
        <v>4194.5</v>
      </c>
      <c r="F31" s="27"/>
      <c r="G31" s="27"/>
      <c r="H31" s="11"/>
    </row>
    <row r="32" spans="1:8" x14ac:dyDescent="0.25">
      <c r="A32" s="26"/>
      <c r="B32" s="26"/>
      <c r="C32" s="28"/>
      <c r="D32" s="30"/>
      <c r="E32" s="28"/>
      <c r="F32" s="28"/>
      <c r="G32" s="28"/>
      <c r="H32" s="11"/>
    </row>
    <row r="33" spans="1:8" x14ac:dyDescent="0.25">
      <c r="A33" s="25" t="s">
        <v>29</v>
      </c>
      <c r="B33" s="25" t="s">
        <v>53</v>
      </c>
      <c r="C33" s="27">
        <v>3791</v>
      </c>
      <c r="D33" s="29">
        <f>(3852+3904)/2</f>
        <v>3878</v>
      </c>
      <c r="E33" s="27">
        <f>(3919+3981)/2</f>
        <v>3950</v>
      </c>
      <c r="F33" s="27"/>
      <c r="G33" s="27"/>
      <c r="H33" s="11"/>
    </row>
    <row r="34" spans="1:8" x14ac:dyDescent="0.25">
      <c r="A34" s="26"/>
      <c r="B34" s="26"/>
      <c r="C34" s="28"/>
      <c r="D34" s="30"/>
      <c r="E34" s="28"/>
      <c r="F34" s="28"/>
      <c r="G34" s="28"/>
      <c r="H34" s="11"/>
    </row>
    <row r="35" spans="1:8" x14ac:dyDescent="0.25">
      <c r="A35" s="25" t="s">
        <v>33</v>
      </c>
      <c r="B35" s="25" t="s">
        <v>30</v>
      </c>
      <c r="C35" s="27">
        <v>3585</v>
      </c>
      <c r="D35" s="29">
        <f>(3274+3578)/2</f>
        <v>3426</v>
      </c>
      <c r="E35" s="27">
        <f>(3576+3075)/2</f>
        <v>3325.5</v>
      </c>
      <c r="F35" s="27"/>
      <c r="G35" s="27"/>
      <c r="H35" s="11"/>
    </row>
    <row r="36" spans="1:8" x14ac:dyDescent="0.25">
      <c r="A36" s="26"/>
      <c r="B36" s="26"/>
      <c r="C36" s="28"/>
      <c r="D36" s="30"/>
      <c r="E36" s="28"/>
      <c r="F36" s="28"/>
      <c r="G36" s="28"/>
      <c r="H36" s="11"/>
    </row>
    <row r="37" spans="1:8" x14ac:dyDescent="0.25">
      <c r="A37" s="31" t="s">
        <v>34</v>
      </c>
      <c r="B37" s="31" t="s">
        <v>20</v>
      </c>
      <c r="C37" s="32">
        <v>3095</v>
      </c>
      <c r="D37" s="33">
        <f>(3116+3076)/2</f>
        <v>3096</v>
      </c>
      <c r="E37" s="32">
        <f>(3166+3026)/2</f>
        <v>3096</v>
      </c>
      <c r="F37" s="32"/>
      <c r="G37" s="33"/>
      <c r="H37" s="11"/>
    </row>
    <row r="38" spans="1:8" x14ac:dyDescent="0.25">
      <c r="A38" s="31"/>
      <c r="B38" s="31"/>
      <c r="C38" s="32"/>
      <c r="D38" s="33"/>
      <c r="E38" s="32"/>
      <c r="F38" s="32"/>
      <c r="G38" s="33"/>
      <c r="H38" s="11"/>
    </row>
    <row r="39" spans="1:8" x14ac:dyDescent="0.25">
      <c r="A39" s="31" t="s">
        <v>36</v>
      </c>
      <c r="B39" s="31" t="s">
        <v>21</v>
      </c>
      <c r="C39" s="32">
        <v>3009</v>
      </c>
      <c r="D39" s="33">
        <f>(2352+3655)/2</f>
        <v>3003.5</v>
      </c>
      <c r="E39" s="32">
        <f>(2530+3755)/2</f>
        <v>3142.5</v>
      </c>
      <c r="F39" s="32"/>
      <c r="G39" s="33"/>
      <c r="H39" s="11"/>
    </row>
    <row r="40" spans="1:8" x14ac:dyDescent="0.25">
      <c r="A40" s="31"/>
      <c r="B40" s="31"/>
      <c r="C40" s="32"/>
      <c r="D40" s="33"/>
      <c r="E40" s="32"/>
      <c r="F40" s="32"/>
      <c r="G40" s="33"/>
      <c r="H40" s="11"/>
    </row>
    <row r="41" spans="1:8" ht="26.4" x14ac:dyDescent="0.25">
      <c r="A41" s="15" t="s">
        <v>37</v>
      </c>
      <c r="B41" s="5" t="s">
        <v>73</v>
      </c>
      <c r="C41" s="16">
        <v>2968</v>
      </c>
      <c r="D41" s="17">
        <v>3344</v>
      </c>
      <c r="E41" s="16">
        <v>3360</v>
      </c>
      <c r="F41" s="16"/>
      <c r="G41" s="17"/>
      <c r="H41" s="11"/>
    </row>
    <row r="42" spans="1:8" x14ac:dyDescent="0.25">
      <c r="A42" s="25" t="s">
        <v>38</v>
      </c>
      <c r="B42" s="42" t="s">
        <v>54</v>
      </c>
      <c r="C42" s="27">
        <v>2874</v>
      </c>
      <c r="D42" s="29" t="s">
        <v>65</v>
      </c>
      <c r="E42" s="27" t="s">
        <v>65</v>
      </c>
      <c r="F42" s="27"/>
      <c r="G42" s="25"/>
      <c r="H42" s="11"/>
    </row>
    <row r="43" spans="1:8" x14ac:dyDescent="0.25">
      <c r="A43" s="26"/>
      <c r="B43" s="42"/>
      <c r="C43" s="28"/>
      <c r="D43" s="30"/>
      <c r="E43" s="28"/>
      <c r="F43" s="28"/>
      <c r="G43" s="26"/>
      <c r="H43" s="11"/>
    </row>
    <row r="44" spans="1:8" ht="26.4" x14ac:dyDescent="0.25">
      <c r="A44" s="8" t="s">
        <v>78</v>
      </c>
      <c r="B44" s="5" t="s">
        <v>76</v>
      </c>
      <c r="C44" s="9" t="s">
        <v>65</v>
      </c>
      <c r="D44" s="14">
        <v>2721</v>
      </c>
      <c r="E44" s="9">
        <v>2728</v>
      </c>
      <c r="F44" s="9"/>
      <c r="G44" s="8"/>
      <c r="H44" s="11"/>
    </row>
    <row r="45" spans="1:8" ht="14.4" x14ac:dyDescent="0.3">
      <c r="A45" s="34" t="s">
        <v>22</v>
      </c>
      <c r="B45" s="35"/>
      <c r="C45" s="35"/>
      <c r="D45" s="35"/>
      <c r="E45" s="35"/>
      <c r="F45" s="35"/>
      <c r="G45" s="36"/>
      <c r="H45" s="11"/>
    </row>
    <row r="46" spans="1:8" x14ac:dyDescent="0.25">
      <c r="A46" s="31" t="s">
        <v>7</v>
      </c>
      <c r="B46" s="31" t="s">
        <v>18</v>
      </c>
      <c r="C46" s="32">
        <v>4302</v>
      </c>
      <c r="D46" s="32">
        <v>4181</v>
      </c>
      <c r="E46" s="32">
        <f>4352</f>
        <v>4352</v>
      </c>
      <c r="F46" s="32"/>
      <c r="G46" s="61"/>
      <c r="H46" s="11"/>
    </row>
    <row r="47" spans="1:8" x14ac:dyDescent="0.25">
      <c r="A47" s="31"/>
      <c r="B47" s="31"/>
      <c r="C47" s="32"/>
      <c r="D47" s="32"/>
      <c r="E47" s="32"/>
      <c r="F47" s="32"/>
      <c r="G47" s="61"/>
      <c r="H47" s="11"/>
    </row>
    <row r="48" spans="1:8" x14ac:dyDescent="0.25">
      <c r="A48" s="31" t="s">
        <v>9</v>
      </c>
      <c r="B48" s="31" t="s">
        <v>19</v>
      </c>
      <c r="C48" s="32">
        <v>4088</v>
      </c>
      <c r="D48" s="32">
        <v>4514</v>
      </c>
      <c r="E48" s="32">
        <f>4368</f>
        <v>4368</v>
      </c>
      <c r="F48" s="32"/>
      <c r="G48" s="31"/>
      <c r="H48" s="11"/>
    </row>
    <row r="49" spans="1:8" x14ac:dyDescent="0.25">
      <c r="A49" s="31"/>
      <c r="B49" s="31"/>
      <c r="C49" s="32"/>
      <c r="D49" s="32"/>
      <c r="E49" s="32"/>
      <c r="F49" s="32"/>
      <c r="G49" s="31"/>
      <c r="H49" s="11"/>
    </row>
    <row r="50" spans="1:8" x14ac:dyDescent="0.25">
      <c r="A50" s="25" t="s">
        <v>10</v>
      </c>
      <c r="B50" s="25" t="s">
        <v>39</v>
      </c>
      <c r="C50" s="27">
        <v>2792</v>
      </c>
      <c r="D50" s="29">
        <f>(3093+2848)/2</f>
        <v>2970.5</v>
      </c>
      <c r="E50" s="27">
        <f>(3103+2989)/2</f>
        <v>3046</v>
      </c>
      <c r="F50" s="27"/>
      <c r="G50" s="27"/>
      <c r="H50" s="11"/>
    </row>
    <row r="51" spans="1:8" x14ac:dyDescent="0.25">
      <c r="A51" s="26"/>
      <c r="B51" s="26"/>
      <c r="C51" s="28"/>
      <c r="D51" s="30"/>
      <c r="E51" s="28"/>
      <c r="F51" s="28"/>
      <c r="G51" s="28"/>
      <c r="H51" s="11"/>
    </row>
    <row r="52" spans="1:8" ht="66" x14ac:dyDescent="0.25">
      <c r="A52" s="18">
        <v>4</v>
      </c>
      <c r="B52" s="23" t="s">
        <v>71</v>
      </c>
      <c r="C52" s="19">
        <v>2053</v>
      </c>
      <c r="D52" s="20">
        <v>2113</v>
      </c>
      <c r="E52" s="19">
        <v>2232</v>
      </c>
      <c r="F52" s="19"/>
      <c r="G52" s="22"/>
      <c r="H52" s="11"/>
    </row>
    <row r="53" spans="1:8" ht="52.8" x14ac:dyDescent="0.25">
      <c r="A53" s="15" t="s">
        <v>12</v>
      </c>
      <c r="B53" s="24" t="s">
        <v>72</v>
      </c>
      <c r="C53" s="15">
        <v>2589</v>
      </c>
      <c r="D53" s="15">
        <v>3435</v>
      </c>
      <c r="E53" s="15">
        <v>3599</v>
      </c>
      <c r="F53" s="15"/>
      <c r="G53" s="21"/>
      <c r="H53" s="11"/>
    </row>
    <row r="54" spans="1:8" ht="26.4" x14ac:dyDescent="0.25">
      <c r="A54" s="15" t="s">
        <v>13</v>
      </c>
      <c r="B54" s="24" t="s">
        <v>77</v>
      </c>
      <c r="C54" s="15" t="s">
        <v>65</v>
      </c>
      <c r="D54" s="15">
        <v>2142</v>
      </c>
      <c r="E54" s="15">
        <v>2142</v>
      </c>
      <c r="F54" s="15"/>
      <c r="G54" s="21"/>
      <c r="H54" s="11"/>
    </row>
    <row r="55" spans="1:8" x14ac:dyDescent="0.25">
      <c r="A55" s="25" t="s">
        <v>14</v>
      </c>
      <c r="B55" s="25" t="s">
        <v>46</v>
      </c>
      <c r="C55" s="27">
        <v>2383</v>
      </c>
      <c r="D55" s="27">
        <v>2554</v>
      </c>
      <c r="E55" s="27">
        <f>2648</f>
        <v>2648</v>
      </c>
      <c r="F55" s="27"/>
      <c r="G55" s="25"/>
      <c r="H55" s="11"/>
    </row>
    <row r="56" spans="1:8" x14ac:dyDescent="0.25">
      <c r="A56" s="26"/>
      <c r="B56" s="26"/>
      <c r="C56" s="28"/>
      <c r="D56" s="28"/>
      <c r="E56" s="28"/>
      <c r="F56" s="28"/>
      <c r="G56" s="26"/>
      <c r="H56" s="11"/>
    </row>
    <row r="57" spans="1:8" x14ac:dyDescent="0.25">
      <c r="A57" s="31" t="s">
        <v>15</v>
      </c>
      <c r="B57" s="37" t="s">
        <v>67</v>
      </c>
      <c r="C57" s="32">
        <v>3149</v>
      </c>
      <c r="D57" s="32">
        <v>3664</v>
      </c>
      <c r="E57" s="32">
        <f>3792</f>
        <v>3792</v>
      </c>
      <c r="F57" s="32"/>
      <c r="G57" s="31"/>
      <c r="H57" s="11"/>
    </row>
    <row r="58" spans="1:8" x14ac:dyDescent="0.25">
      <c r="A58" s="31"/>
      <c r="B58" s="38"/>
      <c r="C58" s="32"/>
      <c r="D58" s="32"/>
      <c r="E58" s="32"/>
      <c r="F58" s="32"/>
      <c r="G58" s="31"/>
      <c r="H58" s="11"/>
    </row>
    <row r="59" spans="1:8" x14ac:dyDescent="0.25">
      <c r="A59" s="25" t="s">
        <v>16</v>
      </c>
      <c r="B59" s="37" t="s">
        <v>55</v>
      </c>
      <c r="C59" s="27">
        <v>3923</v>
      </c>
      <c r="D59" s="27">
        <v>4723</v>
      </c>
      <c r="E59" s="27">
        <f>4821</f>
        <v>4821</v>
      </c>
      <c r="F59" s="27"/>
      <c r="G59" s="25"/>
      <c r="H59" s="11"/>
    </row>
    <row r="60" spans="1:8" x14ac:dyDescent="0.25">
      <c r="A60" s="26"/>
      <c r="B60" s="38"/>
      <c r="C60" s="28"/>
      <c r="D60" s="28"/>
      <c r="E60" s="28"/>
      <c r="F60" s="28"/>
      <c r="G60" s="26"/>
      <c r="H60" s="11"/>
    </row>
    <row r="61" spans="1:8" x14ac:dyDescent="0.25">
      <c r="A61" s="25" t="s">
        <v>25</v>
      </c>
      <c r="B61" s="37" t="s">
        <v>59</v>
      </c>
      <c r="C61" s="27">
        <v>2500</v>
      </c>
      <c r="D61" s="27">
        <v>2790</v>
      </c>
      <c r="E61" s="27">
        <f>2888</f>
        <v>2888</v>
      </c>
      <c r="F61" s="27"/>
      <c r="G61" s="25"/>
      <c r="H61" s="11"/>
    </row>
    <row r="62" spans="1:8" x14ac:dyDescent="0.25">
      <c r="A62" s="26"/>
      <c r="B62" s="38"/>
      <c r="C62" s="28"/>
      <c r="D62" s="28"/>
      <c r="E62" s="28"/>
      <c r="F62" s="28"/>
      <c r="G62" s="26"/>
      <c r="H62" s="11"/>
    </row>
    <row r="63" spans="1:8" x14ac:dyDescent="0.25">
      <c r="A63" s="25" t="s">
        <v>29</v>
      </c>
      <c r="B63" s="37" t="s">
        <v>66</v>
      </c>
      <c r="C63" s="27">
        <v>1288</v>
      </c>
      <c r="D63" s="27">
        <v>1509</v>
      </c>
      <c r="E63" s="27">
        <f>1553</f>
        <v>1553</v>
      </c>
      <c r="F63" s="27"/>
      <c r="G63" s="25"/>
      <c r="H63" s="11"/>
    </row>
    <row r="64" spans="1:8" x14ac:dyDescent="0.25">
      <c r="A64" s="26"/>
      <c r="B64" s="38"/>
      <c r="C64" s="28"/>
      <c r="D64" s="28"/>
      <c r="E64" s="28"/>
      <c r="F64" s="28"/>
      <c r="G64" s="26"/>
      <c r="H64" s="11"/>
    </row>
    <row r="65" spans="1:10" x14ac:dyDescent="0.25">
      <c r="A65" s="25" t="s">
        <v>33</v>
      </c>
      <c r="B65" s="37" t="s">
        <v>56</v>
      </c>
      <c r="C65" s="27">
        <v>2246</v>
      </c>
      <c r="D65" s="27">
        <v>2302</v>
      </c>
      <c r="E65" s="27">
        <f>2228</f>
        <v>2228</v>
      </c>
      <c r="F65" s="27"/>
      <c r="G65" s="25"/>
      <c r="H65" s="11"/>
    </row>
    <row r="66" spans="1:10" x14ac:dyDescent="0.25">
      <c r="A66" s="26"/>
      <c r="B66" s="38"/>
      <c r="C66" s="28"/>
      <c r="D66" s="28"/>
      <c r="E66" s="28"/>
      <c r="F66" s="28"/>
      <c r="G66" s="26"/>
      <c r="H66" s="11"/>
    </row>
    <row r="67" spans="1:10" x14ac:dyDescent="0.25">
      <c r="A67" s="31" t="s">
        <v>34</v>
      </c>
      <c r="B67" s="31" t="s">
        <v>31</v>
      </c>
      <c r="C67" s="32">
        <v>2254</v>
      </c>
      <c r="D67" s="33">
        <f>(2731+2207)/2</f>
        <v>2469</v>
      </c>
      <c r="E67" s="32">
        <f>(2682+2282)/2</f>
        <v>2482</v>
      </c>
      <c r="F67" s="32"/>
      <c r="G67" s="32"/>
      <c r="H67" s="11"/>
    </row>
    <row r="68" spans="1:10" x14ac:dyDescent="0.25">
      <c r="A68" s="31"/>
      <c r="B68" s="31"/>
      <c r="C68" s="32"/>
      <c r="D68" s="33"/>
      <c r="E68" s="32"/>
      <c r="F68" s="32"/>
      <c r="G68" s="32"/>
      <c r="H68" s="11"/>
    </row>
    <row r="69" spans="1:10" ht="26.25" customHeight="1" x14ac:dyDescent="0.25">
      <c r="A69" s="6" t="s">
        <v>36</v>
      </c>
      <c r="B69" s="10" t="s">
        <v>45</v>
      </c>
      <c r="C69" s="7">
        <v>2850</v>
      </c>
      <c r="D69" s="13">
        <v>2346</v>
      </c>
      <c r="E69" s="7">
        <v>2515</v>
      </c>
      <c r="F69" s="7"/>
      <c r="G69" s="6"/>
      <c r="H69" s="11"/>
      <c r="J69" s="12"/>
    </row>
    <row r="70" spans="1:10" ht="26.25" customHeight="1" x14ac:dyDescent="0.25">
      <c r="A70" s="6" t="s">
        <v>37</v>
      </c>
      <c r="B70" s="10" t="s">
        <v>57</v>
      </c>
      <c r="C70" s="7">
        <v>1770</v>
      </c>
      <c r="D70" s="13">
        <f>(1796+1824)/2</f>
        <v>1810</v>
      </c>
      <c r="E70" s="7">
        <f>(1887+1920)/2</f>
        <v>1903.5</v>
      </c>
      <c r="F70" s="7"/>
      <c r="G70" s="7"/>
      <c r="H70" s="11"/>
      <c r="J70" s="12"/>
    </row>
    <row r="71" spans="1:10" ht="26.25" customHeight="1" x14ac:dyDescent="0.25">
      <c r="A71" s="6" t="s">
        <v>38</v>
      </c>
      <c r="B71" s="10" t="s">
        <v>32</v>
      </c>
      <c r="C71" s="7">
        <v>2069</v>
      </c>
      <c r="D71" s="13">
        <f>(2048+1952)/2</f>
        <v>2000</v>
      </c>
      <c r="E71" s="7">
        <f>(2161+1995)/2</f>
        <v>2078</v>
      </c>
      <c r="F71" s="7"/>
      <c r="G71" s="7"/>
      <c r="H71" s="11"/>
      <c r="J71" s="12"/>
    </row>
    <row r="72" spans="1:10" ht="26.25" customHeight="1" x14ac:dyDescent="0.25">
      <c r="A72" s="8" t="s">
        <v>78</v>
      </c>
      <c r="B72" s="5" t="s">
        <v>58</v>
      </c>
      <c r="C72" s="9">
        <v>1518</v>
      </c>
      <c r="D72" s="14">
        <f>(1877+940)/2</f>
        <v>1408.5</v>
      </c>
      <c r="E72" s="9">
        <f>(1982+982)/2</f>
        <v>1482</v>
      </c>
      <c r="F72" s="9"/>
      <c r="G72" s="9"/>
      <c r="H72" s="11"/>
      <c r="J72" s="12"/>
    </row>
    <row r="73" spans="1:10" ht="26.25" customHeight="1" x14ac:dyDescent="0.25">
      <c r="A73" s="6" t="s">
        <v>79</v>
      </c>
      <c r="B73" s="10" t="s">
        <v>42</v>
      </c>
      <c r="C73" s="7">
        <v>1626</v>
      </c>
      <c r="D73" s="13">
        <f>(1709+1825)/2</f>
        <v>1767</v>
      </c>
      <c r="E73" s="7">
        <f>(1762+1905)/2</f>
        <v>1833.5</v>
      </c>
      <c r="F73" s="7"/>
      <c r="G73" s="7"/>
      <c r="H73" s="11"/>
      <c r="J73" s="12"/>
    </row>
    <row r="74" spans="1:10" ht="26.25" customHeight="1" x14ac:dyDescent="0.25">
      <c r="A74" s="6" t="s">
        <v>80</v>
      </c>
      <c r="B74" s="10" t="s">
        <v>40</v>
      </c>
      <c r="C74" s="7">
        <v>1721</v>
      </c>
      <c r="D74" s="13">
        <f>(1596+1880)/2</f>
        <v>1738</v>
      </c>
      <c r="E74" s="7">
        <f>(1660+1963)/2</f>
        <v>1811.5</v>
      </c>
      <c r="F74" s="7"/>
      <c r="G74" s="7"/>
      <c r="H74" s="11"/>
      <c r="J74" s="12"/>
    </row>
    <row r="75" spans="1:10" ht="26.25" customHeight="1" x14ac:dyDescent="0.25">
      <c r="A75" s="6" t="s">
        <v>81</v>
      </c>
      <c r="B75" s="10" t="s">
        <v>43</v>
      </c>
      <c r="C75" s="7">
        <v>941</v>
      </c>
      <c r="D75" s="13">
        <f>(1038+1038)/2</f>
        <v>1038</v>
      </c>
      <c r="E75" s="7">
        <f>(1038+1074)/2</f>
        <v>1056</v>
      </c>
      <c r="F75" s="7"/>
      <c r="G75" s="7"/>
      <c r="H75" s="11"/>
    </row>
    <row r="76" spans="1:10" ht="26.25" customHeight="1" x14ac:dyDescent="0.25">
      <c r="A76" s="6" t="s">
        <v>82</v>
      </c>
      <c r="B76" s="10" t="s">
        <v>41</v>
      </c>
      <c r="C76" s="7">
        <v>1620</v>
      </c>
      <c r="D76" s="13">
        <f>(1700+1694)/2</f>
        <v>1697</v>
      </c>
      <c r="E76" s="7">
        <f>(1703+1716)/2</f>
        <v>1709.5</v>
      </c>
      <c r="F76" s="7"/>
      <c r="G76" s="7"/>
      <c r="H76" s="11"/>
    </row>
    <row r="77" spans="1:10" ht="26.25" customHeight="1" x14ac:dyDescent="0.25">
      <c r="A77" s="6" t="s">
        <v>83</v>
      </c>
      <c r="B77" s="10" t="s">
        <v>44</v>
      </c>
      <c r="C77" s="7">
        <v>952</v>
      </c>
      <c r="D77" s="13">
        <f>(1038+1389)/2</f>
        <v>1213.5</v>
      </c>
      <c r="E77" s="7">
        <f>(1038+1349)/2</f>
        <v>1193.5</v>
      </c>
      <c r="F77" s="7"/>
      <c r="G77" s="7"/>
      <c r="H77" s="11"/>
    </row>
    <row r="78" spans="1:10" ht="26.25" customHeight="1" x14ac:dyDescent="0.25">
      <c r="A78" s="6" t="s">
        <v>84</v>
      </c>
      <c r="B78" s="10" t="s">
        <v>70</v>
      </c>
      <c r="C78" s="7">
        <v>924</v>
      </c>
      <c r="D78" s="13">
        <v>1038</v>
      </c>
      <c r="E78" s="7">
        <v>1038</v>
      </c>
      <c r="F78" s="7"/>
      <c r="G78" s="6"/>
      <c r="H78" s="11"/>
    </row>
    <row r="79" spans="1:10" ht="26.25" customHeight="1" x14ac:dyDescent="0.25">
      <c r="A79" s="6" t="s">
        <v>85</v>
      </c>
      <c r="B79" s="10" t="s">
        <v>35</v>
      </c>
      <c r="C79" s="7">
        <v>1532</v>
      </c>
      <c r="D79" s="13">
        <v>1533</v>
      </c>
      <c r="E79" s="7">
        <f>1535</f>
        <v>1535</v>
      </c>
      <c r="F79" s="7"/>
      <c r="G79" s="6"/>
      <c r="H79" s="11"/>
    </row>
    <row r="80" spans="1:10" x14ac:dyDescent="0.25">
      <c r="A80" s="31">
        <v>25</v>
      </c>
      <c r="B80" s="31" t="s">
        <v>23</v>
      </c>
      <c r="C80" s="32">
        <v>1943</v>
      </c>
      <c r="D80" s="33">
        <v>1986</v>
      </c>
      <c r="E80" s="32">
        <f>2073</f>
        <v>2073</v>
      </c>
      <c r="F80" s="32"/>
      <c r="G80" s="31"/>
      <c r="H80" s="11"/>
    </row>
    <row r="81" spans="1:8" x14ac:dyDescent="0.25">
      <c r="A81" s="31"/>
      <c r="B81" s="31"/>
      <c r="C81" s="32"/>
      <c r="D81" s="33"/>
      <c r="E81" s="32"/>
      <c r="F81" s="32"/>
      <c r="G81" s="31"/>
      <c r="H81" s="11"/>
    </row>
    <row r="82" spans="1:8" x14ac:dyDescent="0.25">
      <c r="A82" s="31">
        <v>26</v>
      </c>
      <c r="B82" s="31" t="s">
        <v>24</v>
      </c>
      <c r="C82" s="32">
        <v>924</v>
      </c>
      <c r="D82" s="33">
        <v>1038</v>
      </c>
      <c r="E82" s="32">
        <f>1038</f>
        <v>1038</v>
      </c>
      <c r="F82" s="32"/>
      <c r="G82" s="31"/>
      <c r="H82" s="11"/>
    </row>
    <row r="83" spans="1:8" x14ac:dyDescent="0.25">
      <c r="A83" s="31"/>
      <c r="B83" s="31"/>
      <c r="C83" s="32"/>
      <c r="D83" s="33"/>
      <c r="E83" s="32"/>
      <c r="F83" s="32"/>
      <c r="G83" s="31"/>
      <c r="H83" s="11"/>
    </row>
    <row r="87" spans="1:8" ht="25.5" customHeight="1" x14ac:dyDescent="0.25">
      <c r="A87" s="40" t="s">
        <v>47</v>
      </c>
      <c r="B87" s="40"/>
      <c r="D87" s="3"/>
      <c r="E87" s="41" t="s">
        <v>48</v>
      </c>
      <c r="F87" s="41"/>
      <c r="G87" s="41"/>
    </row>
    <row r="88" spans="1:8" x14ac:dyDescent="0.25">
      <c r="D88" s="4" t="s">
        <v>28</v>
      </c>
    </row>
    <row r="112" spans="1:1" x14ac:dyDescent="0.25">
      <c r="A112" s="1" t="s">
        <v>60</v>
      </c>
    </row>
    <row r="113" spans="2:6" ht="32.4" x14ac:dyDescent="0.55000000000000004">
      <c r="B113" s="39"/>
      <c r="C113" s="39"/>
      <c r="D113" s="39"/>
      <c r="E113" s="39"/>
      <c r="F113" s="39"/>
    </row>
  </sheetData>
  <mergeCells count="203">
    <mergeCell ref="G61:G62"/>
    <mergeCell ref="G63:G64"/>
    <mergeCell ref="B23:B24"/>
    <mergeCell ref="C23:C24"/>
    <mergeCell ref="D23:D24"/>
    <mergeCell ref="E23:E24"/>
    <mergeCell ref="F23:F24"/>
    <mergeCell ref="G23:G24"/>
    <mergeCell ref="A23:A24"/>
    <mergeCell ref="F65:F66"/>
    <mergeCell ref="E65:E66"/>
    <mergeCell ref="D65:D66"/>
    <mergeCell ref="C65:C66"/>
    <mergeCell ref="A61:A62"/>
    <mergeCell ref="B61:B62"/>
    <mergeCell ref="C61:C62"/>
    <mergeCell ref="D61:D62"/>
    <mergeCell ref="E61:E62"/>
    <mergeCell ref="F61:F62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C46:C47"/>
    <mergeCell ref="D46:D47"/>
    <mergeCell ref="E46:E47"/>
    <mergeCell ref="F46:F47"/>
    <mergeCell ref="G46:G47"/>
    <mergeCell ref="G31:G32"/>
    <mergeCell ref="A33:A34"/>
    <mergeCell ref="B33:B34"/>
    <mergeCell ref="C33:C34"/>
    <mergeCell ref="D33:D34"/>
    <mergeCell ref="E33:E34"/>
    <mergeCell ref="F33:F34"/>
    <mergeCell ref="G33:G34"/>
    <mergeCell ref="F42:F43"/>
    <mergeCell ref="A31:A32"/>
    <mergeCell ref="B31:B32"/>
    <mergeCell ref="C31:C32"/>
    <mergeCell ref="D31:D32"/>
    <mergeCell ref="E31:E32"/>
    <mergeCell ref="F31:F32"/>
    <mergeCell ref="A37:A38"/>
    <mergeCell ref="B37:B38"/>
    <mergeCell ref="E21:E22"/>
    <mergeCell ref="F21:F22"/>
    <mergeCell ref="G21:G22"/>
    <mergeCell ref="A25:A26"/>
    <mergeCell ref="B25:B26"/>
    <mergeCell ref="C25:C26"/>
    <mergeCell ref="D25:D26"/>
    <mergeCell ref="E25:E26"/>
    <mergeCell ref="F25:F26"/>
    <mergeCell ref="G25:G26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F80:F81"/>
    <mergeCell ref="A63:A64"/>
    <mergeCell ref="G39:G40"/>
    <mergeCell ref="A39:A40"/>
    <mergeCell ref="B39:B40"/>
    <mergeCell ref="C39:C40"/>
    <mergeCell ref="D39:D40"/>
    <mergeCell ref="E39:E40"/>
    <mergeCell ref="F39:F40"/>
    <mergeCell ref="A42:A43"/>
    <mergeCell ref="B42:B43"/>
    <mergeCell ref="C42:C43"/>
    <mergeCell ref="D42:D43"/>
    <mergeCell ref="E42:E43"/>
    <mergeCell ref="D67:D68"/>
    <mergeCell ref="E67:E68"/>
    <mergeCell ref="F67:F68"/>
    <mergeCell ref="D50:D51"/>
    <mergeCell ref="E50:E51"/>
    <mergeCell ref="F50:F51"/>
    <mergeCell ref="G50:G51"/>
    <mergeCell ref="A57:A58"/>
    <mergeCell ref="A46:A47"/>
    <mergeCell ref="B46:B47"/>
    <mergeCell ref="B113:F113"/>
    <mergeCell ref="G80:G81"/>
    <mergeCell ref="A87:B87"/>
    <mergeCell ref="E87:G87"/>
    <mergeCell ref="G82:G83"/>
    <mergeCell ref="B63:B64"/>
    <mergeCell ref="C63:C64"/>
    <mergeCell ref="D63:D64"/>
    <mergeCell ref="E63:E64"/>
    <mergeCell ref="F63:F64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A67:A68"/>
    <mergeCell ref="B67:B68"/>
    <mergeCell ref="C67:C68"/>
    <mergeCell ref="D80:D81"/>
    <mergeCell ref="E80:E81"/>
    <mergeCell ref="B57:B58"/>
    <mergeCell ref="A55:A56"/>
    <mergeCell ref="C55:C56"/>
    <mergeCell ref="D55:D56"/>
    <mergeCell ref="E55:E56"/>
    <mergeCell ref="F55:F56"/>
    <mergeCell ref="G55:G56"/>
    <mergeCell ref="G67:G68"/>
    <mergeCell ref="C57:C58"/>
    <mergeCell ref="D57:D58"/>
    <mergeCell ref="E57:E58"/>
    <mergeCell ref="F57:F58"/>
    <mergeCell ref="B55:B56"/>
    <mergeCell ref="G57:G58"/>
    <mergeCell ref="A59:A60"/>
    <mergeCell ref="A65:A66"/>
    <mergeCell ref="B59:B60"/>
    <mergeCell ref="B65:B66"/>
    <mergeCell ref="C59:C60"/>
    <mergeCell ref="D59:D60"/>
    <mergeCell ref="E59:E60"/>
    <mergeCell ref="F59:F60"/>
    <mergeCell ref="G59:G60"/>
    <mergeCell ref="G65:G66"/>
    <mergeCell ref="A50:A51"/>
    <mergeCell ref="B50:B51"/>
    <mergeCell ref="C50:C51"/>
    <mergeCell ref="G42:G43"/>
    <mergeCell ref="A35:A36"/>
    <mergeCell ref="B35:B36"/>
    <mergeCell ref="C35:C36"/>
    <mergeCell ref="D35:D36"/>
    <mergeCell ref="E35:E36"/>
    <mergeCell ref="F35:F36"/>
    <mergeCell ref="G35:G36"/>
    <mergeCell ref="G48:G49"/>
    <mergeCell ref="A48:A49"/>
    <mergeCell ref="B48:B49"/>
    <mergeCell ref="C48:C49"/>
    <mergeCell ref="D48:D49"/>
    <mergeCell ref="E48:E49"/>
    <mergeCell ref="F48:F49"/>
    <mergeCell ref="D37:D38"/>
    <mergeCell ref="E37:E38"/>
    <mergeCell ref="F37:F38"/>
    <mergeCell ref="G37:G38"/>
    <mergeCell ref="A45:G45"/>
    <mergeCell ref="C37:C38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2025-07-09T11:45:38Z</dcterms:modified>
</cp:coreProperties>
</file>